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9100" windowHeight="7290" activeTab="0"/>
  </bookViews>
  <sheets>
    <sheet name="видатки" sheetId="1" r:id="rId1"/>
  </sheets>
  <externalReferences>
    <externalReference r:id="rId4"/>
  </externalReferences>
  <definedNames>
    <definedName name="_xlnm.Print_Titles" localSheetId="0">'видатки'!$6:$10</definedName>
    <definedName name="_xlnm.Print_Area" localSheetId="0">'видатки'!$A$1:$R$110</definedName>
  </definedNames>
  <calcPr fullCalcOnLoad="1"/>
</workbook>
</file>

<file path=xl/sharedStrings.xml><?xml version="1.0" encoding="utf-8"?>
<sst xmlns="http://schemas.openxmlformats.org/spreadsheetml/2006/main" count="413" uniqueCount="291">
  <si>
    <t xml:space="preserve">  </t>
  </si>
  <si>
    <t>Розподіл видатків головного розпорядника бюджетних коштів бюджету міста Києва -</t>
  </si>
  <si>
    <t>Подільської районної в місті Києві державної адміністрації на 2018 рік</t>
  </si>
  <si>
    <t>(за розпорядниками коштів)</t>
  </si>
  <si>
    <t xml:space="preserve">(тис.грн.) </t>
  </si>
  <si>
    <t xml:space="preserve">КТКВ </t>
  </si>
  <si>
    <t xml:space="preserve">Код програмної класифікації видатків та кредитування місцевого бюджету 2017 рік </t>
  </si>
  <si>
    <t xml:space="preserve">Код програмної класифікації видатків та кредитування місцевого бюджету 2018 рік </t>
  </si>
  <si>
    <t>код ТПКВКМБ/ТКВКБМС 2018 рік</t>
  </si>
  <si>
    <t>Код  ФКВКБЗ</t>
  </si>
  <si>
    <t xml:space="preserve">Назва  розпорядника коштів </t>
  </si>
  <si>
    <t>Загальний фонд</t>
  </si>
  <si>
    <r>
      <t>Спеціальний  фонд</t>
    </r>
    <r>
      <rPr>
        <sz val="7"/>
        <rFont val="Times New Roman"/>
        <family val="1"/>
      </rPr>
      <t xml:space="preserve"> </t>
    </r>
  </si>
  <si>
    <r>
      <t>Разом</t>
    </r>
    <r>
      <rPr>
        <sz val="7"/>
        <rFont val="Times New Roman"/>
        <family val="1"/>
      </rPr>
      <t xml:space="preserve"> </t>
    </r>
  </si>
  <si>
    <r>
      <t>Всього</t>
    </r>
    <r>
      <rPr>
        <sz val="7"/>
        <rFont val="Times New Roman"/>
        <family val="1"/>
      </rPr>
      <t xml:space="preserve"> </t>
    </r>
  </si>
  <si>
    <t xml:space="preserve">видатки споживання </t>
  </si>
  <si>
    <r>
      <t>з них</t>
    </r>
    <r>
      <rPr>
        <sz val="7"/>
        <rFont val="Times New Roman"/>
        <family val="1"/>
      </rPr>
      <t xml:space="preserve"> </t>
    </r>
  </si>
  <si>
    <t>видатки розвитку</t>
  </si>
  <si>
    <r>
      <t>видатки споживання</t>
    </r>
    <r>
      <rPr>
        <sz val="7"/>
        <rFont val="Times New Roman"/>
        <family val="1"/>
      </rPr>
      <t xml:space="preserve"> </t>
    </r>
  </si>
  <si>
    <r>
      <t>видатки розвитку</t>
    </r>
    <r>
      <rPr>
        <sz val="7"/>
        <rFont val="Times New Roman"/>
        <family val="1"/>
      </rPr>
      <t xml:space="preserve"> </t>
    </r>
  </si>
  <si>
    <t xml:space="preserve"> Найменування бюджетної програми  або напряму видатків згідно з типовою  відомчою / ТПКВКМБ/ТКВКБМС </t>
  </si>
  <si>
    <r>
      <t>оплата праці</t>
    </r>
    <r>
      <rPr>
        <sz val="7"/>
        <rFont val="Times New Roman"/>
        <family val="1"/>
      </rPr>
      <t xml:space="preserve"> </t>
    </r>
  </si>
  <si>
    <r>
      <t>комунальні послуги та енергоносії</t>
    </r>
    <r>
      <rPr>
        <sz val="7"/>
        <rFont val="Times New Roman"/>
        <family val="1"/>
      </rPr>
      <t xml:space="preserve"> </t>
    </r>
  </si>
  <si>
    <r>
      <t>бюджет розвитку</t>
    </r>
    <r>
      <rPr>
        <sz val="7"/>
        <rFont val="Times New Roman"/>
        <family val="1"/>
      </rPr>
      <t xml:space="preserve"> </t>
    </r>
  </si>
  <si>
    <r>
      <t>16(гр5+гр10)</t>
    </r>
    <r>
      <rPr>
        <sz val="8"/>
        <rFont val="Times New Roman"/>
        <family val="1"/>
      </rPr>
      <t xml:space="preserve"> </t>
    </r>
  </si>
  <si>
    <r>
      <t>Подільська районна в місті Києві державна адміністрація</t>
    </r>
    <r>
      <rPr>
        <sz val="10"/>
        <rFont val="Times New Roman"/>
        <family val="1"/>
      </rPr>
      <t xml:space="preserve"> </t>
    </r>
  </si>
  <si>
    <t>010117</t>
  </si>
  <si>
    <t>0160</t>
  </si>
  <si>
    <t>0111</t>
  </si>
  <si>
    <t>Керівництво і управління Подільською районною в місті Києві державною адміністрацією</t>
  </si>
  <si>
    <t>010118</t>
  </si>
  <si>
    <t>Інші видатки</t>
  </si>
  <si>
    <t>010119</t>
  </si>
  <si>
    <t>0133</t>
  </si>
  <si>
    <t>Профілактика  та протидія злочинності  в місті Києві "Безпечна столиця"(фінансова підтримка районного громадського формування з охорони громадського порядку і держкордону)</t>
  </si>
  <si>
    <t>010120</t>
  </si>
  <si>
    <t>240900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</si>
  <si>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(відкриття центрів надання адміністративних послуг)</t>
  </si>
  <si>
    <t xml:space="preserve">Управління освіти Подільської районної в місті Києві державної адміністрації </t>
  </si>
  <si>
    <t>070101</t>
  </si>
  <si>
    <t>9611010</t>
  </si>
  <si>
    <t>4611010</t>
  </si>
  <si>
    <t>1010</t>
  </si>
  <si>
    <t>0910</t>
  </si>
  <si>
    <t xml:space="preserve">Надання дошкільної   освiти </t>
  </si>
  <si>
    <t>070201</t>
  </si>
  <si>
    <t>9611020</t>
  </si>
  <si>
    <t>4611020</t>
  </si>
  <si>
    <t>1020</t>
  </si>
  <si>
    <t>0921</t>
  </si>
  <si>
    <t xml:space="preserve">Надання загальної середньої освiти  загальноосвітніми навчальними закладами (в т.ч. школою-дитячим садком, iнтернат при школi), спецiалiзованими  школами, лiцеями , гiмназiями, колегiумами </t>
  </si>
  <si>
    <t>070202</t>
  </si>
  <si>
    <t>9611030</t>
  </si>
  <si>
    <t>4611030</t>
  </si>
  <si>
    <t>1030</t>
  </si>
  <si>
    <t>Надання загальної середньої освіти вечірніми (змінними) школами</t>
  </si>
  <si>
    <t>070301</t>
  </si>
  <si>
    <t>9611040</t>
  </si>
  <si>
    <t>4611040</t>
  </si>
  <si>
    <t>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</si>
  <si>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</si>
  <si>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</si>
  <si>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070303</t>
  </si>
  <si>
    <t>9611060</t>
  </si>
  <si>
    <t>4611060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</si>
  <si>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</si>
  <si>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т.ч.сімейного типу, прийомних сім'ях,сімях патронатного вихователя</t>
  </si>
  <si>
    <t>Надання освіти в дитячих будинках, утримання та забезпечення їх діяльності</t>
  </si>
  <si>
    <t>070304</t>
  </si>
  <si>
    <t>9611070</t>
  </si>
  <si>
    <t>4611070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</si>
  <si>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</si>
  <si>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</si>
  <si>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070401</t>
  </si>
  <si>
    <t>9611090</t>
  </si>
  <si>
    <t>4611090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</si>
  <si>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</si>
  <si>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</si>
  <si>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</si>
  <si>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070802</t>
  </si>
  <si>
    <t>9611170</t>
  </si>
  <si>
    <t>4611150</t>
  </si>
  <si>
    <t>1150</t>
  </si>
  <si>
    <t>0990</t>
  </si>
  <si>
    <t xml:space="preserve">Методичне забезпечення діяльності навчальних закладів </t>
  </si>
  <si>
    <t>4611160</t>
  </si>
  <si>
    <t>1160</t>
  </si>
  <si>
    <t>Інші програми, заклади та заходи у сфері освіти</t>
  </si>
  <si>
    <t>070804,070805,070806</t>
  </si>
  <si>
    <t>9611190,9611200,9611210</t>
  </si>
  <si>
    <t>4611161</t>
  </si>
  <si>
    <t>1161</t>
  </si>
  <si>
    <t>Забезпечення діяльності інших закладів у сфері освіти</t>
  </si>
  <si>
    <t>070808</t>
  </si>
  <si>
    <t>9611230</t>
  </si>
  <si>
    <t>4611162</t>
  </si>
  <si>
    <t>1162</t>
  </si>
  <si>
    <t>Інші програми  та заходи у сфері освіти</t>
  </si>
  <si>
    <t>091108</t>
  </si>
  <si>
    <t>9613160</t>
  </si>
  <si>
    <t>4613140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</si>
  <si>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</si>
  <si>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що постраджали внаслідок Чорнобильської катастрофи)</t>
  </si>
  <si>
    <t>9615030</t>
  </si>
  <si>
    <t>4615030</t>
  </si>
  <si>
    <t>5030</t>
  </si>
  <si>
    <t>Розвиток дитячо-юнацького  та резервного спорту</t>
  </si>
  <si>
    <t>130107</t>
  </si>
  <si>
    <t>9615031</t>
  </si>
  <si>
    <t>4615031</t>
  </si>
  <si>
    <t>5031</t>
  </si>
  <si>
    <t>0810</t>
  </si>
  <si>
    <t xml:space="preserve">Утримання та навчально-тренувальна робота комунальних  дитячо-юнацьких спортивних шкiл </t>
  </si>
  <si>
    <t xml:space="preserve">Управління охорони здоров'я Подільської районної в місті Києві державної адміністрації </t>
  </si>
  <si>
    <t>010143</t>
  </si>
  <si>
    <t>081009</t>
  </si>
  <si>
    <t>Забезпечення централізованих заходів з лікування хворих на цукровий та нецукровий діабет</t>
  </si>
  <si>
    <t>010144</t>
  </si>
  <si>
    <t xml:space="preserve">Управління праці та соціального захисту населення Подільської районної в місті Києві державної адміністрації </t>
  </si>
  <si>
    <t>3240</t>
  </si>
  <si>
    <t>Інші заклади та заходи</t>
  </si>
  <si>
    <t>091214</t>
  </si>
  <si>
    <t>9613300</t>
  </si>
  <si>
    <t>4613241</t>
  </si>
  <si>
    <t>3241</t>
  </si>
  <si>
    <t xml:space="preserve">Забезпчення діяльності інших закладів  у сфері  соціального  захисту і соціального забезпечення </t>
  </si>
  <si>
    <t>090412</t>
  </si>
  <si>
    <t>9613400</t>
  </si>
  <si>
    <t>4613242</t>
  </si>
  <si>
    <t>3242</t>
  </si>
  <si>
    <t xml:space="preserve">Інші заходи у сфері соціального захисту  і соціального забезпечення </t>
  </si>
  <si>
    <t>9613100</t>
  </si>
  <si>
    <t>4613100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</si>
  <si>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</si>
  <si>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</si>
  <si>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091204</t>
  </si>
  <si>
    <t>9613104</t>
  </si>
  <si>
    <t>4613104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</si>
  <si>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</si>
  <si>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</si>
  <si>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9613200</t>
  </si>
  <si>
    <t>4613190</t>
  </si>
  <si>
    <t>3190</t>
  </si>
  <si>
    <t>Соціальний захист ветеранів війни та праці</t>
  </si>
  <si>
    <t>091209</t>
  </si>
  <si>
    <t>9613202</t>
  </si>
  <si>
    <t>4613192</t>
  </si>
  <si>
    <t>3192</t>
  </si>
  <si>
    <t>Надання фінансової підтримки громадським організаціям  ветеранів і осіб з інвалідністю, діяльність яких має соціальну спрямованість</t>
  </si>
  <si>
    <t>9613130</t>
  </si>
  <si>
    <t>4613120</t>
  </si>
  <si>
    <t>3120</t>
  </si>
  <si>
    <t>Здійснення соціальної роботи з вразливими категоріями населення</t>
  </si>
  <si>
    <t>091101,091102</t>
  </si>
  <si>
    <t>9613131,9613132</t>
  </si>
  <si>
    <t>4613121</t>
  </si>
  <si>
    <t>3121</t>
  </si>
  <si>
    <t>Утримання  та забезпечення діяльності  центрів  соціальних служб для сім"ї , дітей та молоді</t>
  </si>
  <si>
    <t>3130</t>
  </si>
  <si>
    <t xml:space="preserve">Реалізація державної політики  у молодіжній сфері </t>
  </si>
  <si>
    <t>091106</t>
  </si>
  <si>
    <t>9613500</t>
  </si>
  <si>
    <t>4613133</t>
  </si>
  <si>
    <t>3133</t>
  </si>
  <si>
    <t>Інші заходи та заклади молодіжної політики</t>
  </si>
  <si>
    <t>090501</t>
  </si>
  <si>
    <t>9613240</t>
  </si>
  <si>
    <t>4613210</t>
  </si>
  <si>
    <t>3210</t>
  </si>
  <si>
    <t>1050</t>
  </si>
  <si>
    <t>Організація та проведення громадських робіт</t>
  </si>
  <si>
    <t xml:space="preserve">Відділ у справах сім'ї, молоді та спорту Подільської районної в місті Києві державної адміністрації </t>
  </si>
  <si>
    <t>091105</t>
  </si>
  <si>
    <t>9613142</t>
  </si>
  <si>
    <t>4613132</t>
  </si>
  <si>
    <t>3132</t>
  </si>
  <si>
    <t xml:space="preserve">Утримання   клубiв для  пiдлiткiв за мiсцем проживання </t>
  </si>
  <si>
    <t>091103</t>
  </si>
  <si>
    <t>9613143</t>
  </si>
  <si>
    <t xml:space="preserve">Інші заходи  та заклади  молодіжної політики </t>
  </si>
  <si>
    <t>091107</t>
  </si>
  <si>
    <t>9613134</t>
  </si>
  <si>
    <t>4613123</t>
  </si>
  <si>
    <t>3123</t>
  </si>
  <si>
    <t>Заходи державної політики з питань сім'ї</t>
  </si>
  <si>
    <t>4615060</t>
  </si>
  <si>
    <t>5060</t>
  </si>
  <si>
    <t xml:space="preserve">Інші заходи з розвитку фізичної культури і спорту </t>
  </si>
  <si>
    <t>130115</t>
  </si>
  <si>
    <t>9615061</t>
  </si>
  <si>
    <t>4615061</t>
  </si>
  <si>
    <t>5061</t>
  </si>
  <si>
    <t>Забезпечення діяльності  місцевих   центрів фізичного здоровя  населення  "Спорт для всіх" та проведення  фізкультурно-масових заходів  серед населення регіону</t>
  </si>
  <si>
    <t>Служба у спавах дітей Подільської районної в місті Києві державної адміністрації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</si>
  <si>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сім'ях, сімях патронатного  вихователя </t>
  </si>
  <si>
    <t>010168</t>
  </si>
  <si>
    <t>Управління з питань надзвичайних ситуацій Подільської районної в місті Києві державної адміністрації</t>
  </si>
  <si>
    <t>Управління житлово - комунального господарства Подільської районної в місті Києві державної адміністрації</t>
  </si>
  <si>
    <t>4616010</t>
  </si>
  <si>
    <t>6010</t>
  </si>
  <si>
    <t xml:space="preserve">Утримання та ефективна експлуатація  обєктів  житлово-комунального господарства </t>
  </si>
  <si>
    <t>100102,100101</t>
  </si>
  <si>
    <t>9616021,9616010</t>
  </si>
  <si>
    <t>4616011</t>
  </si>
  <si>
    <t>6011</t>
  </si>
  <si>
    <t>0620</t>
  </si>
  <si>
    <t xml:space="preserve">Експлуатація  та технічне обслуговування  житлового фонду </t>
  </si>
  <si>
    <t>4616015</t>
  </si>
  <si>
    <t>6015</t>
  </si>
  <si>
    <t>Забезпечення  надійної та безперебійної експлуатації ліфтів</t>
  </si>
  <si>
    <t>100203</t>
  </si>
  <si>
    <t>9616060</t>
  </si>
  <si>
    <t>4616030</t>
  </si>
  <si>
    <t>6030</t>
  </si>
  <si>
    <t>Організація благоустрою населених пунктів</t>
  </si>
  <si>
    <t>010179</t>
  </si>
  <si>
    <t>100302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</si>
  <si>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</si>
  <si>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010180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</si>
  <si>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</si>
  <si>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діяльносі (Комунальне підприємство по утриманню зелених насаджень Подільського району м.Києва)</t>
  </si>
  <si>
    <t>010181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</si>
  <si>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(Створення та відновлення зелених насаджень)</t>
  </si>
  <si>
    <t>010182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</si>
  <si>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 для КТКВ 100203)</t>
  </si>
  <si>
    <t>010183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</si>
  <si>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(функціонквання житлово - експлуатаційного господарства)</t>
  </si>
  <si>
    <t>6060</t>
  </si>
  <si>
    <t>Благоустрiй мiст, сіл, селищ (Благоустрій із встановленням МАФ на Алеї художників на Андріївському узвозі)</t>
  </si>
  <si>
    <t>4617690</t>
  </si>
  <si>
    <t>7690</t>
  </si>
  <si>
    <t xml:space="preserve">Інша економічна діяльність </t>
  </si>
  <si>
    <t>9619180</t>
  </si>
  <si>
    <t>4617691</t>
  </si>
  <si>
    <t>7691</t>
  </si>
  <si>
    <t>0490</t>
  </si>
  <si>
    <t xml:space="preserve">Виконання заходів  за рахунок цільових  фондів, утворених Верховною Радою Автономної Республіки Крим, органами  місцевого самоврядування  і місцевими  органами виконавчої влади і фондів утворених Верховною Радою Автономної Республіки Крим , органами  місцевого самоврядування  і місцевими  органами виконавчої влади </t>
  </si>
  <si>
    <t>4617330</t>
  </si>
  <si>
    <t>7330</t>
  </si>
  <si>
    <t>0443</t>
  </si>
  <si>
    <t>Будівництво інших обєктів соціальної  та виробничої інфраструктури комунальної власності</t>
  </si>
  <si>
    <t>150101</t>
  </si>
  <si>
    <t>9616310</t>
  </si>
  <si>
    <t>4617310</t>
  </si>
  <si>
    <t>7310</t>
  </si>
  <si>
    <t>Будівництво обєктів  житлово-комунального господарства</t>
  </si>
  <si>
    <t>Відділ культури, туризму та охорони культурної спадщини Подільської районної в місті Києві державної адміністрації</t>
  </si>
  <si>
    <t>110201</t>
  </si>
  <si>
    <t>9614060</t>
  </si>
  <si>
    <t>4614030</t>
  </si>
  <si>
    <t>4030</t>
  </si>
  <si>
    <t>0824</t>
  </si>
  <si>
    <t>Забезпечення діяльності бiблiотек</t>
  </si>
  <si>
    <t>110205</t>
  </si>
  <si>
    <t>9614100</t>
  </si>
  <si>
    <t>4611100</t>
  </si>
  <si>
    <t>1100</t>
  </si>
  <si>
    <t>Надання спеціальної освіти школами естетичного виховання (музичними,художніми,хореографічними,театральними,хоровими,мистецькими)</t>
  </si>
  <si>
    <t>4614080</t>
  </si>
  <si>
    <t>4080</t>
  </si>
  <si>
    <t>Інші заклади та заходи  в галузі культури і мистецтва</t>
  </si>
  <si>
    <t>110502</t>
  </si>
  <si>
    <t>9614200</t>
  </si>
  <si>
    <t>4614081</t>
  </si>
  <si>
    <t>4081</t>
  </si>
  <si>
    <t>0829</t>
  </si>
  <si>
    <t>Забезпечення діяльності  інших закладів  в галузі культури і мистецтва</t>
  </si>
  <si>
    <t>110103</t>
  </si>
  <si>
    <t>9614030</t>
  </si>
  <si>
    <t>4614082</t>
  </si>
  <si>
    <t>4082</t>
  </si>
  <si>
    <t xml:space="preserve">Інші заходи в галузі культури і мистецтва </t>
  </si>
  <si>
    <t>630,0</t>
  </si>
  <si>
    <t>Фінансове управління Подільської районної в місті Києві державної адміністрації</t>
  </si>
  <si>
    <t>Управління капітального будівництва, архітектури та землекористування Подільської районної в місті Києві державної адміністрації</t>
  </si>
  <si>
    <t>4617320</t>
  </si>
  <si>
    <t>7320</t>
  </si>
  <si>
    <t xml:space="preserve">Будівництво обєктів соціально-культурного призначення </t>
  </si>
  <si>
    <t>150110</t>
  </si>
  <si>
    <t>9616330</t>
  </si>
  <si>
    <t>4617321</t>
  </si>
  <si>
    <t>7321</t>
  </si>
  <si>
    <t xml:space="preserve">Будівництво освітніх установ та закладів </t>
  </si>
  <si>
    <t>010200</t>
  </si>
  <si>
    <t>9616340</t>
  </si>
  <si>
    <t>150111</t>
  </si>
  <si>
    <t>Проведення невідкладних відновлювальних робіт, будівництво та реконструкція  спеціалізованих  навчальних закладів</t>
  </si>
  <si>
    <t>4617323</t>
  </si>
  <si>
    <t>7323</t>
  </si>
  <si>
    <t>Будівництво установ та закладів соціальної сфери</t>
  </si>
  <si>
    <t>РАЗОМ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</si>
</sst>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center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vertical="center" wrapText="1"/>
    </xf>
    <xf numFmtId="49" fontId="22" fillId="0" borderId="23" xfId="0" applyNumberFormat="1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2" fontId="22" fillId="0" borderId="23" xfId="0" applyNumberFormat="1" applyFont="1" applyBorder="1" applyAlignment="1">
      <alignment horizontal="right" vertical="center" wrapText="1"/>
    </xf>
    <xf numFmtId="49" fontId="20" fillId="0" borderId="24" xfId="0" applyNumberFormat="1" applyFont="1" applyBorder="1" applyAlignment="1">
      <alignment horizontal="right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20" fillId="0" borderId="23" xfId="0" applyNumberFormat="1" applyFont="1" applyBorder="1" applyAlignment="1">
      <alignment horizontal="right" vertical="center" wrapText="1"/>
    </xf>
    <xf numFmtId="0" fontId="27" fillId="0" borderId="23" xfId="0" applyFont="1" applyBorder="1" applyAlignment="1">
      <alignment vertical="center" wrapText="1"/>
    </xf>
    <xf numFmtId="2" fontId="20" fillId="0" borderId="23" xfId="0" applyNumberFormat="1" applyFont="1" applyBorder="1" applyAlignment="1">
      <alignment horizontal="right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2" fontId="33" fillId="0" borderId="23" xfId="0" applyNumberFormat="1" applyFont="1" applyBorder="1" applyAlignment="1">
      <alignment horizontal="right" vertical="center" wrapText="1"/>
    </xf>
    <xf numFmtId="2" fontId="34" fillId="0" borderId="23" xfId="0" applyNumberFormat="1" applyFont="1" applyBorder="1" applyAlignment="1">
      <alignment horizontal="right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vertical="center" wrapText="1"/>
    </xf>
    <xf numFmtId="49" fontId="31" fillId="0" borderId="24" xfId="0" applyNumberFormat="1" applyFont="1" applyBorder="1" applyAlignment="1">
      <alignment horizontal="center" vertical="center" wrapText="1"/>
    </xf>
    <xf numFmtId="49" fontId="30" fillId="0" borderId="29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2" fontId="20" fillId="0" borderId="22" xfId="0" applyNumberFormat="1" applyFont="1" applyBorder="1" applyAlignment="1">
      <alignment horizontal="right" vertical="center" wrapText="1"/>
    </xf>
    <xf numFmtId="2" fontId="33" fillId="0" borderId="22" xfId="0" applyNumberFormat="1" applyFont="1" applyBorder="1" applyAlignment="1">
      <alignment horizontal="right" vertical="center" wrapText="1"/>
    </xf>
    <xf numFmtId="0" fontId="24" fillId="0" borderId="20" xfId="0" applyFont="1" applyBorder="1" applyAlignment="1">
      <alignment vertical="center" wrapText="1"/>
    </xf>
    <xf numFmtId="0" fontId="36" fillId="0" borderId="0" xfId="0" applyFont="1" applyAlignment="1">
      <alignment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2" fontId="20" fillId="0" borderId="24" xfId="0" applyNumberFormat="1" applyFont="1" applyBorder="1" applyAlignment="1">
      <alignment horizontal="right" vertical="center" wrapText="1"/>
    </xf>
    <xf numFmtId="2" fontId="20" fillId="0" borderId="12" xfId="0" applyNumberFormat="1" applyFont="1" applyBorder="1" applyAlignment="1">
      <alignment horizontal="right" vertical="center" wrapText="1"/>
    </xf>
    <xf numFmtId="0" fontId="32" fillId="0" borderId="12" xfId="0" applyFont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right" vertical="center" wrapText="1"/>
    </xf>
    <xf numFmtId="2" fontId="22" fillId="0" borderId="20" xfId="0" applyNumberFormat="1" applyFont="1" applyBorder="1" applyAlignment="1">
      <alignment horizontal="right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/>
    </xf>
    <xf numFmtId="2" fontId="37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 wrapText="1"/>
    </xf>
    <xf numFmtId="49" fontId="30" fillId="0" borderId="31" xfId="0" applyNumberFormat="1" applyFont="1" applyBorder="1" applyAlignment="1">
      <alignment horizontal="center" vertical="center" wrapText="1"/>
    </xf>
    <xf numFmtId="2" fontId="33" fillId="0" borderId="18" xfId="0" applyNumberFormat="1" applyFont="1" applyBorder="1" applyAlignment="1">
      <alignment horizontal="right" vertical="center" wrapText="1"/>
    </xf>
    <xf numFmtId="0" fontId="33" fillId="0" borderId="20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0" fontId="36" fillId="0" borderId="0" xfId="0" applyFont="1" applyAlignment="1">
      <alignment/>
    </xf>
    <xf numFmtId="0" fontId="27" fillId="0" borderId="2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2" fontId="33" fillId="0" borderId="24" xfId="0" applyNumberFormat="1" applyFont="1" applyBorder="1" applyAlignment="1">
      <alignment horizontal="right" vertical="center" wrapText="1"/>
    </xf>
    <xf numFmtId="49" fontId="35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2" fontId="22" fillId="0" borderId="12" xfId="0" applyNumberFormat="1" applyFont="1" applyBorder="1" applyAlignment="1">
      <alignment horizontal="right" vertical="center" wrapText="1"/>
    </xf>
    <xf numFmtId="2" fontId="33" fillId="0" borderId="17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2" fontId="39" fillId="0" borderId="12" xfId="0" applyNumberFormat="1" applyFont="1" applyBorder="1" applyAlignment="1">
      <alignment horizontal="right" vertical="center"/>
    </xf>
    <xf numFmtId="2" fontId="39" fillId="0" borderId="23" xfId="0" applyNumberFormat="1" applyFont="1" applyBorder="1" applyAlignment="1">
      <alignment horizontal="right" vertical="center" wrapText="1"/>
    </xf>
    <xf numFmtId="0" fontId="4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90;&#1074;&#1077;&#1088;&#1076;&#1078;&#1077;&#1085;&#1110;\&#1076;&#1086;&#1076;&#1072;&#1090;&#1082;&#1080;%20%201&#1090;&#1072;%202(&#1079;&#1072;&#1090;&#107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1"/>
      <sheetName val="2.1"/>
      <sheetName val="дод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showZeros="0" tabSelected="1" view="pageBreakPreview" zoomScale="70" zoomScaleSheetLayoutView="70" zoomScalePageLayoutView="0" workbookViewId="0" topLeftCell="A1">
      <selection activeCell="G110" sqref="G110"/>
    </sheetView>
  </sheetViews>
  <sheetFormatPr defaultColWidth="9.00390625" defaultRowHeight="12.75"/>
  <cols>
    <col min="1" max="1" width="11.25390625" style="0" customWidth="1"/>
    <col min="2" max="2" width="11.00390625" style="0" customWidth="1"/>
    <col min="3" max="3" width="12.50390625" style="0" customWidth="1"/>
    <col min="4" max="4" width="10.25390625" style="0" customWidth="1"/>
    <col min="5" max="5" width="11.75390625" style="0" hidden="1" customWidth="1"/>
    <col min="6" max="6" width="42.50390625" style="0" customWidth="1"/>
    <col min="7" max="7" width="15.875" style="121" customWidth="1"/>
    <col min="8" max="8" width="12.50390625" style="121" customWidth="1"/>
    <col min="9" max="9" width="14.50390625" style="121" customWidth="1"/>
    <col min="10" max="10" width="12.50390625" style="121" customWidth="1"/>
    <col min="11" max="11" width="10.25390625" style="121" customWidth="1"/>
    <col min="12" max="12" width="15.25390625" style="121" customWidth="1"/>
    <col min="13" max="13" width="10.25390625" style="121" customWidth="1"/>
    <col min="14" max="14" width="9.25390625" style="121" customWidth="1"/>
    <col min="15" max="15" width="9.875" style="121" customWidth="1"/>
    <col min="16" max="17" width="11.50390625" style="121" customWidth="1"/>
    <col min="18" max="18" width="16.75390625" style="121" customWidth="1"/>
  </cols>
  <sheetData>
    <row r="1" spans="2:18" ht="12">
      <c r="B1" s="1" t="s">
        <v>0</v>
      </c>
      <c r="C1" s="1"/>
      <c r="D1" s="1"/>
      <c r="E1" s="1"/>
      <c r="F1" s="1" t="s">
        <v>0</v>
      </c>
      <c r="G1" s="2" t="s">
        <v>0</v>
      </c>
      <c r="H1" s="2"/>
      <c r="I1" s="2" t="s">
        <v>0</v>
      </c>
      <c r="J1" s="2" t="s">
        <v>0</v>
      </c>
      <c r="K1" s="2"/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3"/>
    </row>
    <row r="2" spans="2:18" ht="1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0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 t="s">
        <v>4</v>
      </c>
    </row>
    <row r="6" spans="1:18" ht="12.75" customHeight="1">
      <c r="A6" s="7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9" t="s">
        <v>10</v>
      </c>
      <c r="G6" s="10" t="s">
        <v>11</v>
      </c>
      <c r="H6" s="11"/>
      <c r="I6" s="11"/>
      <c r="J6" s="11"/>
      <c r="K6" s="12"/>
      <c r="L6" s="13" t="s">
        <v>12</v>
      </c>
      <c r="M6" s="13"/>
      <c r="N6" s="13"/>
      <c r="O6" s="13"/>
      <c r="P6" s="13"/>
      <c r="Q6" s="13"/>
      <c r="R6" s="14" t="s">
        <v>13</v>
      </c>
    </row>
    <row r="7" spans="1:18" ht="12">
      <c r="A7" s="15"/>
      <c r="B7" s="16"/>
      <c r="C7" s="16"/>
      <c r="D7" s="16"/>
      <c r="E7" s="16"/>
      <c r="F7" s="9"/>
      <c r="G7" s="14" t="s">
        <v>14</v>
      </c>
      <c r="H7" s="14" t="s">
        <v>15</v>
      </c>
      <c r="I7" s="13" t="s">
        <v>16</v>
      </c>
      <c r="J7" s="13"/>
      <c r="K7" s="14" t="s">
        <v>17</v>
      </c>
      <c r="L7" s="14" t="s">
        <v>14</v>
      </c>
      <c r="M7" s="14" t="s">
        <v>18</v>
      </c>
      <c r="N7" s="13" t="s">
        <v>16</v>
      </c>
      <c r="O7" s="13"/>
      <c r="P7" s="14" t="s">
        <v>19</v>
      </c>
      <c r="Q7" s="17" t="s">
        <v>16</v>
      </c>
      <c r="R7" s="18"/>
    </row>
    <row r="8" spans="1:18" ht="12.75" customHeight="1">
      <c r="A8" s="15"/>
      <c r="B8" s="16"/>
      <c r="C8" s="16"/>
      <c r="D8" s="16"/>
      <c r="E8" s="16"/>
      <c r="F8" s="8" t="s">
        <v>20</v>
      </c>
      <c r="G8" s="18"/>
      <c r="H8" s="18"/>
      <c r="I8" s="14" t="s">
        <v>21</v>
      </c>
      <c r="J8" s="14" t="s">
        <v>22</v>
      </c>
      <c r="K8" s="18"/>
      <c r="L8" s="18"/>
      <c r="M8" s="18"/>
      <c r="N8" s="14" t="s">
        <v>21</v>
      </c>
      <c r="O8" s="14" t="s">
        <v>22</v>
      </c>
      <c r="P8" s="18"/>
      <c r="Q8" s="14" t="s">
        <v>23</v>
      </c>
      <c r="R8" s="18"/>
    </row>
    <row r="9" spans="1:18" s="22" customFormat="1" ht="62.25" customHeight="1">
      <c r="A9" s="19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7" customFormat="1" ht="12">
      <c r="A10" s="23"/>
      <c r="B10" s="24">
        <v>1</v>
      </c>
      <c r="C10" s="25">
        <v>2</v>
      </c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  <c r="O10" s="26">
        <v>13</v>
      </c>
      <c r="P10" s="26">
        <v>14</v>
      </c>
      <c r="Q10" s="26">
        <v>15</v>
      </c>
      <c r="R10" s="26" t="s">
        <v>24</v>
      </c>
    </row>
    <row r="11" spans="1:18" s="27" customFormat="1" ht="41.25" customHeight="1">
      <c r="A11" s="28"/>
      <c r="B11" s="29"/>
      <c r="C11" s="30"/>
      <c r="D11" s="31"/>
      <c r="E11" s="32"/>
      <c r="F11" s="33" t="s">
        <v>25</v>
      </c>
      <c r="G11" s="34">
        <f>G13+G14</f>
        <v>27477.3</v>
      </c>
      <c r="H11" s="34">
        <f aca="true" t="shared" si="0" ref="H11:Q11">H13+H14</f>
        <v>27477.3</v>
      </c>
      <c r="I11" s="34">
        <f t="shared" si="0"/>
        <v>19181.9</v>
      </c>
      <c r="J11" s="34">
        <f t="shared" si="0"/>
        <v>1127.4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>L11+G11</f>
        <v>27477.3</v>
      </c>
    </row>
    <row r="12" spans="1:18" s="27" customFormat="1" ht="15">
      <c r="A12" s="28"/>
      <c r="B12" s="35"/>
      <c r="C12" s="36"/>
      <c r="D12" s="35"/>
      <c r="E12" s="37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4">
        <f aca="true" t="shared" si="1" ref="R12:R92">L12+G12</f>
        <v>0</v>
      </c>
    </row>
    <row r="13" spans="1:18" s="27" customFormat="1" ht="43.5" customHeight="1">
      <c r="A13" s="40" t="s">
        <v>26</v>
      </c>
      <c r="B13" s="41">
        <v>9610190</v>
      </c>
      <c r="C13" s="42">
        <v>4610160</v>
      </c>
      <c r="D13" s="43" t="s">
        <v>27</v>
      </c>
      <c r="E13" s="44" t="s">
        <v>28</v>
      </c>
      <c r="F13" s="45" t="s">
        <v>29</v>
      </c>
      <c r="G13" s="39">
        <v>27477.3</v>
      </c>
      <c r="H13" s="39">
        <v>27477.3</v>
      </c>
      <c r="I13" s="39">
        <v>19181.9</v>
      </c>
      <c r="J13" s="39">
        <v>1127.4</v>
      </c>
      <c r="K13" s="39"/>
      <c r="L13" s="39"/>
      <c r="M13" s="39"/>
      <c r="N13" s="39"/>
      <c r="O13" s="39"/>
      <c r="P13" s="39"/>
      <c r="Q13" s="39"/>
      <c r="R13" s="34">
        <f t="shared" si="1"/>
        <v>27477.3</v>
      </c>
    </row>
    <row r="14" spans="1:18" s="27" customFormat="1" ht="13.5" customHeight="1" hidden="1">
      <c r="A14" s="40" t="s">
        <v>30</v>
      </c>
      <c r="B14" s="46">
        <v>9618600</v>
      </c>
      <c r="C14" s="47"/>
      <c r="D14" s="48"/>
      <c r="E14" s="44"/>
      <c r="F14" s="49" t="s">
        <v>31</v>
      </c>
      <c r="G14" s="39">
        <f>G15</f>
        <v>0</v>
      </c>
      <c r="H14" s="39">
        <f>H15</f>
        <v>0</v>
      </c>
      <c r="I14" s="39"/>
      <c r="J14" s="39"/>
      <c r="K14" s="39"/>
      <c r="L14" s="34"/>
      <c r="M14" s="39"/>
      <c r="N14" s="39"/>
      <c r="O14" s="39"/>
      <c r="P14" s="39"/>
      <c r="Q14" s="39"/>
      <c r="R14" s="34">
        <f t="shared" si="1"/>
        <v>0</v>
      </c>
    </row>
    <row r="15" spans="1:18" s="27" customFormat="1" ht="43.5" customHeight="1" hidden="1">
      <c r="A15" s="40" t="s">
        <v>32</v>
      </c>
      <c r="B15" s="41">
        <v>9618600</v>
      </c>
      <c r="C15" s="42"/>
      <c r="D15" s="43">
        <v>250404</v>
      </c>
      <c r="E15" s="44" t="s">
        <v>33</v>
      </c>
      <c r="F15" s="38" t="s">
        <v>34</v>
      </c>
      <c r="G15" s="39"/>
      <c r="H15" s="39"/>
      <c r="I15" s="39"/>
      <c r="J15" s="39">
        <f>'[1]2.1'!G17</f>
        <v>0</v>
      </c>
      <c r="K15" s="39"/>
      <c r="L15" s="39"/>
      <c r="M15" s="39"/>
      <c r="N15" s="39"/>
      <c r="O15" s="39"/>
      <c r="P15" s="39"/>
      <c r="Q15" s="39"/>
      <c r="R15" s="34">
        <f t="shared" si="1"/>
        <v>0</v>
      </c>
    </row>
    <row r="16" spans="1:18" s="27" customFormat="1" ht="42" customHeight="1" hidden="1">
      <c r="A16" s="40" t="s">
        <v>35</v>
      </c>
      <c r="B16" s="50" t="s">
        <v>36</v>
      </c>
      <c r="C16" s="51"/>
      <c r="D16" s="50"/>
      <c r="E16" s="52"/>
      <c r="F16" s="38" t="s">
        <v>37</v>
      </c>
      <c r="G16" s="39">
        <f>'[1]2.1'!E19</f>
        <v>0</v>
      </c>
      <c r="H16" s="39"/>
      <c r="I16" s="39">
        <f>'[1]2.1'!F19</f>
        <v>0</v>
      </c>
      <c r="J16" s="39">
        <f>'[1]2.1'!G19</f>
        <v>0</v>
      </c>
      <c r="K16" s="39"/>
      <c r="L16" s="39">
        <f>'[1]2.1'!H19</f>
        <v>0</v>
      </c>
      <c r="M16" s="39">
        <f>'[1]2.1'!I19</f>
        <v>0</v>
      </c>
      <c r="N16" s="39">
        <f>'[1]2.1'!J19</f>
        <v>0</v>
      </c>
      <c r="O16" s="39">
        <f>'[1]2.1'!K19</f>
        <v>0</v>
      </c>
      <c r="P16" s="39">
        <f>'[1]2.1'!L19</f>
        <v>0</v>
      </c>
      <c r="Q16" s="39">
        <f>'[1]2.1'!M19</f>
        <v>0</v>
      </c>
      <c r="R16" s="34">
        <f t="shared" si="1"/>
        <v>0</v>
      </c>
    </row>
    <row r="17" spans="1:18" s="27" customFormat="1" ht="56.25" customHeight="1">
      <c r="A17" s="40"/>
      <c r="B17" s="53"/>
      <c r="C17" s="54"/>
      <c r="D17" s="55"/>
      <c r="E17" s="56"/>
      <c r="F17" s="33" t="s">
        <v>38</v>
      </c>
      <c r="G17" s="34">
        <f>G18+G19+G20+G21+G22+G24+G25+G26+G27+G29+G30+G31+G32+G33+G34</f>
        <v>767610.4800000002</v>
      </c>
      <c r="H17" s="34">
        <f aca="true" t="shared" si="2" ref="H17:Q17">H18+H19+H20+H21+H22+H24+H25+H26+H27+H29+H30+H31+H32+H33+H34</f>
        <v>767610.4800000002</v>
      </c>
      <c r="I17" s="34">
        <f t="shared" si="2"/>
        <v>475011.9</v>
      </c>
      <c r="J17" s="34">
        <f t="shared" si="2"/>
        <v>90345.20000000001</v>
      </c>
      <c r="K17" s="34">
        <f t="shared" si="2"/>
        <v>0</v>
      </c>
      <c r="L17" s="34">
        <f t="shared" si="2"/>
        <v>61081.630000000005</v>
      </c>
      <c r="M17" s="34">
        <f t="shared" si="2"/>
        <v>23799.2</v>
      </c>
      <c r="N17" s="34">
        <f t="shared" si="2"/>
        <v>369</v>
      </c>
      <c r="O17" s="34">
        <f t="shared" si="2"/>
        <v>595.6</v>
      </c>
      <c r="P17" s="34">
        <f t="shared" si="2"/>
        <v>37282.43</v>
      </c>
      <c r="Q17" s="34">
        <f t="shared" si="2"/>
        <v>37282.43</v>
      </c>
      <c r="R17" s="34">
        <f t="shared" si="1"/>
        <v>828692.1100000002</v>
      </c>
    </row>
    <row r="18" spans="1:18" s="27" customFormat="1" ht="42.75" customHeight="1">
      <c r="A18" s="40" t="s">
        <v>26</v>
      </c>
      <c r="B18" s="41">
        <v>9610190</v>
      </c>
      <c r="C18" s="42">
        <v>4610160</v>
      </c>
      <c r="D18" s="43" t="s">
        <v>27</v>
      </c>
      <c r="E18" s="52" t="s">
        <v>28</v>
      </c>
      <c r="F18" s="45" t="s">
        <v>29</v>
      </c>
      <c r="G18" s="39">
        <v>1773.9</v>
      </c>
      <c r="H18" s="39">
        <v>1773.9</v>
      </c>
      <c r="I18" s="39">
        <v>1396.6</v>
      </c>
      <c r="J18" s="39">
        <v>55.2</v>
      </c>
      <c r="K18" s="39"/>
      <c r="L18" s="39"/>
      <c r="M18" s="39"/>
      <c r="N18" s="39">
        <f>'[1]2.1'!J21</f>
        <v>0</v>
      </c>
      <c r="O18" s="39">
        <f>'[1]2.1'!K21</f>
        <v>0</v>
      </c>
      <c r="P18" s="39"/>
      <c r="Q18" s="39"/>
      <c r="R18" s="34">
        <f t="shared" si="1"/>
        <v>1773.9</v>
      </c>
    </row>
    <row r="19" spans="1:18" s="27" customFormat="1" ht="24" customHeight="1">
      <c r="A19" s="40" t="s">
        <v>39</v>
      </c>
      <c r="B19" s="57" t="s">
        <v>40</v>
      </c>
      <c r="C19" s="54" t="s">
        <v>41</v>
      </c>
      <c r="D19" s="44" t="s">
        <v>42</v>
      </c>
      <c r="E19" s="52" t="s">
        <v>43</v>
      </c>
      <c r="F19" s="38" t="s">
        <v>44</v>
      </c>
      <c r="G19" s="39">
        <v>226396.4</v>
      </c>
      <c r="H19" s="39">
        <v>226396.4</v>
      </c>
      <c r="I19" s="39">
        <v>131204</v>
      </c>
      <c r="J19" s="39">
        <v>29060.9</v>
      </c>
      <c r="K19" s="39"/>
      <c r="L19" s="39">
        <v>22136.3</v>
      </c>
      <c r="M19" s="39">
        <v>16489.1</v>
      </c>
      <c r="N19" s="39">
        <v>34.2</v>
      </c>
      <c r="O19" s="39">
        <v>44.9</v>
      </c>
      <c r="P19" s="39">
        <v>5647.2</v>
      </c>
      <c r="Q19" s="39">
        <v>5647.2</v>
      </c>
      <c r="R19" s="34">
        <f t="shared" si="1"/>
        <v>248532.69999999998</v>
      </c>
    </row>
    <row r="20" spans="1:18" s="27" customFormat="1" ht="66" customHeight="1">
      <c r="A20" s="40" t="s">
        <v>45</v>
      </c>
      <c r="B20" s="43" t="s">
        <v>46</v>
      </c>
      <c r="C20" s="54" t="s">
        <v>47</v>
      </c>
      <c r="D20" s="44" t="s">
        <v>48</v>
      </c>
      <c r="E20" s="52" t="s">
        <v>49</v>
      </c>
      <c r="F20" s="38" t="s">
        <v>50</v>
      </c>
      <c r="G20" s="39">
        <v>402519.93</v>
      </c>
      <c r="H20" s="39">
        <v>402519.93</v>
      </c>
      <c r="I20" s="39">
        <v>257025.2</v>
      </c>
      <c r="J20" s="39">
        <v>44813</v>
      </c>
      <c r="K20" s="39"/>
      <c r="L20" s="39">
        <v>34699.03</v>
      </c>
      <c r="M20" s="39">
        <v>6454.2</v>
      </c>
      <c r="N20" s="39">
        <v>305.8</v>
      </c>
      <c r="O20" s="39">
        <v>297.3</v>
      </c>
      <c r="P20" s="39">
        <v>28244.83</v>
      </c>
      <c r="Q20" s="39">
        <v>28244.83</v>
      </c>
      <c r="R20" s="34">
        <f t="shared" si="1"/>
        <v>437218.95999999996</v>
      </c>
    </row>
    <row r="21" spans="1:18" s="27" customFormat="1" ht="27.75" customHeight="1">
      <c r="A21" s="40" t="s">
        <v>51</v>
      </c>
      <c r="B21" s="43" t="s">
        <v>52</v>
      </c>
      <c r="C21" s="58" t="s">
        <v>53</v>
      </c>
      <c r="D21" s="44" t="s">
        <v>54</v>
      </c>
      <c r="E21" s="52" t="s">
        <v>49</v>
      </c>
      <c r="F21" s="45" t="s">
        <v>55</v>
      </c>
      <c r="G21" s="39">
        <v>5516.8</v>
      </c>
      <c r="H21" s="39">
        <v>5516.8</v>
      </c>
      <c r="I21" s="39">
        <v>3723.6</v>
      </c>
      <c r="J21" s="39">
        <v>692.9</v>
      </c>
      <c r="K21" s="39"/>
      <c r="L21" s="39">
        <v>300.6</v>
      </c>
      <c r="M21" s="39">
        <v>82.2</v>
      </c>
      <c r="N21" s="39">
        <f>'[1]2.1'!J24</f>
        <v>0</v>
      </c>
      <c r="O21" s="39">
        <v>20.2</v>
      </c>
      <c r="P21" s="39">
        <v>218.4</v>
      </c>
      <c r="Q21" s="39">
        <v>218.4</v>
      </c>
      <c r="R21" s="34">
        <f t="shared" si="1"/>
        <v>5817.400000000001</v>
      </c>
    </row>
    <row r="22" spans="1:18" s="27" customFormat="1" ht="51.75">
      <c r="A22" s="40" t="s">
        <v>56</v>
      </c>
      <c r="B22" s="50" t="s">
        <v>57</v>
      </c>
      <c r="C22" s="56" t="s">
        <v>58</v>
      </c>
      <c r="D22" s="52" t="s">
        <v>59</v>
      </c>
      <c r="E22" s="52" t="s">
        <v>60</v>
      </c>
      <c r="F22" s="45" t="s">
        <v>61</v>
      </c>
      <c r="G22" s="39">
        <v>29307.3</v>
      </c>
      <c r="H22" s="39">
        <v>29307.3</v>
      </c>
      <c r="I22" s="39">
        <v>15409.4</v>
      </c>
      <c r="J22" s="39">
        <v>6201.6</v>
      </c>
      <c r="K22" s="39"/>
      <c r="L22" s="39">
        <v>2436.9</v>
      </c>
      <c r="M22" s="39">
        <v>404.9</v>
      </c>
      <c r="N22" s="39">
        <f>'[1]2.1'!J25</f>
        <v>0</v>
      </c>
      <c r="O22" s="39">
        <v>133.8</v>
      </c>
      <c r="P22" s="39">
        <v>2032</v>
      </c>
      <c r="Q22" s="39">
        <v>2032</v>
      </c>
      <c r="R22" s="34">
        <f t="shared" si="1"/>
        <v>31744.2</v>
      </c>
    </row>
    <row r="23" spans="1:18" s="27" customFormat="1" ht="78" customHeight="1">
      <c r="A23" s="40" t="s">
        <v>62</v>
      </c>
      <c r="B23" s="50" t="s">
        <v>63</v>
      </c>
      <c r="C23" s="56" t="s">
        <v>64</v>
      </c>
      <c r="D23" s="52" t="s">
        <v>65</v>
      </c>
      <c r="E23" s="52" t="s">
        <v>43</v>
      </c>
      <c r="F23" s="45" t="s">
        <v>66</v>
      </c>
      <c r="G23" s="39">
        <v>15588.4</v>
      </c>
      <c r="H23" s="39">
        <v>15588.4</v>
      </c>
      <c r="I23" s="39">
        <v>8866.1</v>
      </c>
      <c r="J23" s="39">
        <v>2634.3</v>
      </c>
      <c r="K23" s="39"/>
      <c r="L23" s="39">
        <v>20.8</v>
      </c>
      <c r="M23" s="39">
        <v>20.8</v>
      </c>
      <c r="N23" s="39"/>
      <c r="O23" s="39"/>
      <c r="P23" s="39"/>
      <c r="Q23" s="39"/>
      <c r="R23" s="34">
        <f t="shared" si="1"/>
        <v>15609.199999999999</v>
      </c>
    </row>
    <row r="24" spans="1:18" s="27" customFormat="1" ht="31.5" customHeight="1">
      <c r="A24" s="40" t="s">
        <v>62</v>
      </c>
      <c r="B24" s="59" t="s">
        <v>63</v>
      </c>
      <c r="C24" s="60" t="s">
        <v>64</v>
      </c>
      <c r="D24" s="59" t="s">
        <v>65</v>
      </c>
      <c r="E24" s="59" t="s">
        <v>43</v>
      </c>
      <c r="F24" s="61" t="s">
        <v>67</v>
      </c>
      <c r="G24" s="62">
        <v>15588.4</v>
      </c>
      <c r="H24" s="62">
        <v>15588.4</v>
      </c>
      <c r="I24" s="62">
        <v>8866.1</v>
      </c>
      <c r="J24" s="62">
        <v>2634.3</v>
      </c>
      <c r="K24" s="62"/>
      <c r="L24" s="62">
        <v>20.8</v>
      </c>
      <c r="M24" s="62">
        <v>20.8</v>
      </c>
      <c r="N24" s="62">
        <f>'[1]2.1'!J26</f>
        <v>0</v>
      </c>
      <c r="O24" s="62">
        <f>'[1]2.1'!K26</f>
        <v>0</v>
      </c>
      <c r="P24" s="62"/>
      <c r="Q24" s="62"/>
      <c r="R24" s="63">
        <f t="shared" si="1"/>
        <v>15609.199999999999</v>
      </c>
    </row>
    <row r="25" spans="1:18" s="27" customFormat="1" ht="64.5">
      <c r="A25" s="40" t="s">
        <v>68</v>
      </c>
      <c r="B25" s="52" t="s">
        <v>69</v>
      </c>
      <c r="C25" s="56" t="s">
        <v>70</v>
      </c>
      <c r="D25" s="52" t="s">
        <v>71</v>
      </c>
      <c r="E25" s="52" t="s">
        <v>60</v>
      </c>
      <c r="F25" s="45" t="s">
        <v>72</v>
      </c>
      <c r="G25" s="39">
        <v>51328.1</v>
      </c>
      <c r="H25" s="39">
        <v>51328.1</v>
      </c>
      <c r="I25" s="39">
        <v>33450.8</v>
      </c>
      <c r="J25" s="39">
        <v>4595.7</v>
      </c>
      <c r="K25" s="39"/>
      <c r="L25" s="39">
        <v>912.5</v>
      </c>
      <c r="M25" s="39">
        <v>312.5</v>
      </c>
      <c r="N25" s="39">
        <f>'[1]2.1'!J27</f>
        <v>0</v>
      </c>
      <c r="O25" s="39">
        <v>99.4</v>
      </c>
      <c r="P25" s="39">
        <v>600</v>
      </c>
      <c r="Q25" s="39">
        <v>600</v>
      </c>
      <c r="R25" s="34">
        <f t="shared" si="1"/>
        <v>52240.6</v>
      </c>
    </row>
    <row r="26" spans="1:18" s="27" customFormat="1" ht="39">
      <c r="A26" s="40" t="s">
        <v>73</v>
      </c>
      <c r="B26" s="52" t="s">
        <v>74</v>
      </c>
      <c r="C26" s="56" t="s">
        <v>75</v>
      </c>
      <c r="D26" s="52" t="s">
        <v>76</v>
      </c>
      <c r="E26" s="52" t="s">
        <v>77</v>
      </c>
      <c r="F26" s="45" t="s">
        <v>78</v>
      </c>
      <c r="G26" s="39">
        <v>13406.6</v>
      </c>
      <c r="H26" s="39">
        <v>13406.6</v>
      </c>
      <c r="I26" s="39">
        <v>8327.7</v>
      </c>
      <c r="J26" s="39">
        <v>1751.1</v>
      </c>
      <c r="K26" s="39"/>
      <c r="L26" s="39">
        <v>235.5</v>
      </c>
      <c r="M26" s="39">
        <v>35.5</v>
      </c>
      <c r="N26" s="39">
        <v>29</v>
      </c>
      <c r="O26" s="39"/>
      <c r="P26" s="39">
        <v>200</v>
      </c>
      <c r="Q26" s="39">
        <v>200</v>
      </c>
      <c r="R26" s="34">
        <f t="shared" si="1"/>
        <v>13642.1</v>
      </c>
    </row>
    <row r="27" spans="1:18" s="27" customFormat="1" ht="35.25" customHeight="1">
      <c r="A27" s="40" t="s">
        <v>79</v>
      </c>
      <c r="B27" s="52" t="s">
        <v>80</v>
      </c>
      <c r="C27" s="56" t="s">
        <v>81</v>
      </c>
      <c r="D27" s="52" t="s">
        <v>82</v>
      </c>
      <c r="E27" s="52" t="s">
        <v>83</v>
      </c>
      <c r="F27" s="45" t="s">
        <v>84</v>
      </c>
      <c r="G27" s="39">
        <v>3920.3</v>
      </c>
      <c r="H27" s="39">
        <v>3920.3</v>
      </c>
      <c r="I27" s="39">
        <v>3165.8</v>
      </c>
      <c r="J27" s="39">
        <f>'[1]2.1'!G29</f>
        <v>0</v>
      </c>
      <c r="K27" s="39"/>
      <c r="L27" s="39">
        <f>'[1]2.1'!H29</f>
        <v>0</v>
      </c>
      <c r="M27" s="39">
        <f>'[1]2.1'!I29</f>
        <v>0</v>
      </c>
      <c r="N27" s="39">
        <f>'[1]2.1'!J29</f>
        <v>0</v>
      </c>
      <c r="O27" s="39">
        <f>'[1]2.1'!K29</f>
        <v>0</v>
      </c>
      <c r="P27" s="39">
        <f>'[1]2.1'!L29</f>
        <v>0</v>
      </c>
      <c r="Q27" s="39">
        <f>'[1]2.1'!M29</f>
        <v>0</v>
      </c>
      <c r="R27" s="34">
        <f t="shared" si="1"/>
        <v>3920.3</v>
      </c>
    </row>
    <row r="28" spans="1:18" s="27" customFormat="1" ht="35.25" customHeight="1">
      <c r="A28" s="40"/>
      <c r="B28" s="52"/>
      <c r="C28" s="56" t="s">
        <v>85</v>
      </c>
      <c r="D28" s="52" t="s">
        <v>86</v>
      </c>
      <c r="E28" s="52"/>
      <c r="F28" s="45" t="s">
        <v>87</v>
      </c>
      <c r="G28" s="39">
        <f aca="true" t="shared" si="3" ref="G28:R28">G29+G32</f>
        <v>12450.65</v>
      </c>
      <c r="H28" s="39">
        <f t="shared" si="3"/>
        <v>12450.65</v>
      </c>
      <c r="I28" s="39">
        <f t="shared" si="3"/>
        <v>9184.4</v>
      </c>
      <c r="J28" s="39">
        <f t="shared" si="3"/>
        <v>492.7</v>
      </c>
      <c r="K28" s="39">
        <f t="shared" si="3"/>
        <v>0</v>
      </c>
      <c r="L28" s="39">
        <f t="shared" si="3"/>
        <v>140</v>
      </c>
      <c r="M28" s="39">
        <f t="shared" si="3"/>
        <v>0</v>
      </c>
      <c r="N28" s="39">
        <f t="shared" si="3"/>
        <v>0</v>
      </c>
      <c r="O28" s="39">
        <f t="shared" si="3"/>
        <v>0</v>
      </c>
      <c r="P28" s="39">
        <f t="shared" si="3"/>
        <v>140</v>
      </c>
      <c r="Q28" s="39">
        <f t="shared" si="3"/>
        <v>140</v>
      </c>
      <c r="R28" s="39">
        <f t="shared" si="3"/>
        <v>12590.65</v>
      </c>
    </row>
    <row r="29" spans="1:18" s="27" customFormat="1" ht="45.75" customHeight="1">
      <c r="A29" s="40" t="s">
        <v>88</v>
      </c>
      <c r="B29" s="52" t="s">
        <v>89</v>
      </c>
      <c r="C29" s="56" t="s">
        <v>90</v>
      </c>
      <c r="D29" s="52" t="s">
        <v>91</v>
      </c>
      <c r="E29" s="52" t="s">
        <v>83</v>
      </c>
      <c r="F29" s="45" t="s">
        <v>92</v>
      </c>
      <c r="G29" s="39">
        <v>12418</v>
      </c>
      <c r="H29" s="39">
        <v>12418</v>
      </c>
      <c r="I29" s="39">
        <v>9184.4</v>
      </c>
      <c r="J29" s="39">
        <v>492.7</v>
      </c>
      <c r="K29" s="39"/>
      <c r="L29" s="39">
        <v>140</v>
      </c>
      <c r="M29" s="39">
        <f>'[1]2.1'!I30</f>
        <v>0</v>
      </c>
      <c r="N29" s="39">
        <f>'[1]2.1'!J30</f>
        <v>0</v>
      </c>
      <c r="O29" s="39">
        <f>'[1]2.1'!K30</f>
        <v>0</v>
      </c>
      <c r="P29" s="39">
        <v>140</v>
      </c>
      <c r="Q29" s="39">
        <v>140</v>
      </c>
      <c r="R29" s="34">
        <f t="shared" si="1"/>
        <v>12558</v>
      </c>
    </row>
    <row r="30" spans="1:18" s="27" customFormat="1" ht="15">
      <c r="A30" s="40"/>
      <c r="B30" s="52"/>
      <c r="C30" s="56"/>
      <c r="D30" s="52"/>
      <c r="E30" s="52"/>
      <c r="F30" s="45"/>
      <c r="G30" s="39"/>
      <c r="H30" s="39"/>
      <c r="I30" s="39"/>
      <c r="J30" s="39">
        <f>'[1]2.1'!G31</f>
        <v>0</v>
      </c>
      <c r="K30" s="39"/>
      <c r="L30" s="39">
        <f>'[1]2.1'!H31</f>
        <v>0</v>
      </c>
      <c r="M30" s="39">
        <f>'[1]2.1'!I31</f>
        <v>0</v>
      </c>
      <c r="N30" s="39">
        <f>'[1]2.1'!J31</f>
        <v>0</v>
      </c>
      <c r="O30" s="39">
        <f>'[1]2.1'!K31</f>
        <v>0</v>
      </c>
      <c r="P30" s="39">
        <f>'[1]2.1'!L31</f>
        <v>0</v>
      </c>
      <c r="Q30" s="39">
        <f>'[1]2.1'!M31</f>
        <v>0</v>
      </c>
      <c r="R30" s="34">
        <f t="shared" si="1"/>
        <v>0</v>
      </c>
    </row>
    <row r="31" spans="1:18" s="27" customFormat="1" ht="15">
      <c r="A31" s="40"/>
      <c r="B31" s="52"/>
      <c r="C31" s="56"/>
      <c r="D31" s="52"/>
      <c r="E31" s="52"/>
      <c r="F31" s="38"/>
      <c r="G31" s="39"/>
      <c r="H31" s="39"/>
      <c r="I31" s="39"/>
      <c r="J31" s="39"/>
      <c r="K31" s="39"/>
      <c r="L31" s="39">
        <f>'[1]2.1'!H32</f>
        <v>0</v>
      </c>
      <c r="M31" s="39">
        <f>'[1]2.1'!I32</f>
        <v>0</v>
      </c>
      <c r="N31" s="39">
        <f>'[1]2.1'!J32</f>
        <v>0</v>
      </c>
      <c r="O31" s="39">
        <f>'[1]2.1'!K32</f>
        <v>0</v>
      </c>
      <c r="P31" s="39">
        <f>'[1]2.1'!L32</f>
        <v>0</v>
      </c>
      <c r="Q31" s="39">
        <f>'[1]2.1'!M32</f>
        <v>0</v>
      </c>
      <c r="R31" s="34">
        <f t="shared" si="1"/>
        <v>0</v>
      </c>
    </row>
    <row r="32" spans="1:18" s="27" customFormat="1" ht="25.5" customHeight="1">
      <c r="A32" s="40" t="s">
        <v>93</v>
      </c>
      <c r="B32" s="52" t="s">
        <v>94</v>
      </c>
      <c r="C32" s="56" t="s">
        <v>95</v>
      </c>
      <c r="D32" s="52" t="s">
        <v>96</v>
      </c>
      <c r="E32" s="52" t="s">
        <v>83</v>
      </c>
      <c r="F32" s="45" t="s">
        <v>97</v>
      </c>
      <c r="G32" s="39">
        <v>32.65</v>
      </c>
      <c r="H32" s="39">
        <v>32.65</v>
      </c>
      <c r="I32" s="39">
        <f>'[1]2.1'!F33</f>
        <v>0</v>
      </c>
      <c r="J32" s="39">
        <f>'[1]2.1'!G33</f>
        <v>0</v>
      </c>
      <c r="K32" s="39"/>
      <c r="L32" s="39">
        <f>'[1]2.1'!H33</f>
        <v>0</v>
      </c>
      <c r="M32" s="39">
        <f>'[1]2.1'!I33</f>
        <v>0</v>
      </c>
      <c r="N32" s="39">
        <f>'[1]2.1'!J33</f>
        <v>0</v>
      </c>
      <c r="O32" s="39">
        <f>'[1]2.1'!K33</f>
        <v>0</v>
      </c>
      <c r="P32" s="39">
        <f>'[1]2.1'!L33</f>
        <v>0</v>
      </c>
      <c r="Q32" s="39">
        <f>'[1]2.1'!M33</f>
        <v>0</v>
      </c>
      <c r="R32" s="34">
        <f t="shared" si="1"/>
        <v>32.65</v>
      </c>
    </row>
    <row r="33" spans="1:18" s="27" customFormat="1" ht="73.5" customHeight="1">
      <c r="A33" s="40" t="s">
        <v>98</v>
      </c>
      <c r="B33" s="52" t="s">
        <v>99</v>
      </c>
      <c r="C33" s="56" t="s">
        <v>100</v>
      </c>
      <c r="D33" s="64" t="s">
        <v>101</v>
      </c>
      <c r="E33" s="52" t="s">
        <v>59</v>
      </c>
      <c r="F33" s="45" t="s">
        <v>102</v>
      </c>
      <c r="G33" s="39">
        <v>317.8</v>
      </c>
      <c r="H33" s="39">
        <v>317.8</v>
      </c>
      <c r="I33" s="39">
        <f>'[1]2.1'!F35</f>
        <v>0</v>
      </c>
      <c r="J33" s="39">
        <f>'[1]2.1'!G35</f>
        <v>0</v>
      </c>
      <c r="K33" s="39"/>
      <c r="L33" s="39">
        <f>'[1]2.1'!H35</f>
        <v>0</v>
      </c>
      <c r="M33" s="39">
        <f>'[1]2.1'!I35</f>
        <v>0</v>
      </c>
      <c r="N33" s="39">
        <f>'[1]2.1'!J35</f>
        <v>0</v>
      </c>
      <c r="O33" s="39">
        <f>'[1]2.1'!K35</f>
        <v>0</v>
      </c>
      <c r="P33" s="39">
        <f>'[1]2.1'!L35</f>
        <v>0</v>
      </c>
      <c r="Q33" s="39">
        <f>'[1]2.1'!M35</f>
        <v>0</v>
      </c>
      <c r="R33" s="34">
        <f t="shared" si="1"/>
        <v>317.8</v>
      </c>
    </row>
    <row r="34" spans="1:18" s="27" customFormat="1" ht="40.5" customHeight="1">
      <c r="A34" s="40"/>
      <c r="B34" s="65" t="s">
        <v>103</v>
      </c>
      <c r="C34" s="56" t="s">
        <v>104</v>
      </c>
      <c r="D34" s="43" t="s">
        <v>105</v>
      </c>
      <c r="E34" s="66"/>
      <c r="F34" s="49" t="s">
        <v>106</v>
      </c>
      <c r="G34" s="39">
        <f aca="true" t="shared" si="4" ref="G34:R34">G35</f>
        <v>5084.3</v>
      </c>
      <c r="H34" s="39">
        <f t="shared" si="4"/>
        <v>5084.3</v>
      </c>
      <c r="I34" s="39">
        <f t="shared" si="4"/>
        <v>3258.3</v>
      </c>
      <c r="J34" s="39">
        <f t="shared" si="4"/>
        <v>47.8</v>
      </c>
      <c r="K34" s="39">
        <f t="shared" si="4"/>
        <v>0</v>
      </c>
      <c r="L34" s="39">
        <f t="shared" si="4"/>
        <v>200</v>
      </c>
      <c r="M34" s="39">
        <f t="shared" si="4"/>
        <v>0</v>
      </c>
      <c r="N34" s="39">
        <f t="shared" si="4"/>
        <v>0</v>
      </c>
      <c r="O34" s="39">
        <f t="shared" si="4"/>
        <v>0</v>
      </c>
      <c r="P34" s="39">
        <f t="shared" si="4"/>
        <v>200</v>
      </c>
      <c r="Q34" s="39">
        <f t="shared" si="4"/>
        <v>200</v>
      </c>
      <c r="R34" s="39">
        <f t="shared" si="4"/>
        <v>5284.3</v>
      </c>
    </row>
    <row r="35" spans="1:18" s="27" customFormat="1" ht="25.5">
      <c r="A35" s="67" t="s">
        <v>107</v>
      </c>
      <c r="B35" s="59" t="s">
        <v>108</v>
      </c>
      <c r="C35" s="59" t="s">
        <v>109</v>
      </c>
      <c r="D35" s="68" t="s">
        <v>110</v>
      </c>
      <c r="E35" s="59" t="s">
        <v>111</v>
      </c>
      <c r="F35" s="69" t="s">
        <v>112</v>
      </c>
      <c r="G35" s="62">
        <v>5084.3</v>
      </c>
      <c r="H35" s="62">
        <v>5084.3</v>
      </c>
      <c r="I35" s="62">
        <v>3258.3</v>
      </c>
      <c r="J35" s="62">
        <v>47.8</v>
      </c>
      <c r="K35" s="62"/>
      <c r="L35" s="62">
        <v>200</v>
      </c>
      <c r="M35" s="62">
        <f>'[1]2.1'!I39</f>
        <v>0</v>
      </c>
      <c r="N35" s="62">
        <f>'[1]2.1'!J39</f>
        <v>0</v>
      </c>
      <c r="O35" s="62">
        <f>'[1]2.1'!K39</f>
        <v>0</v>
      </c>
      <c r="P35" s="62">
        <v>200</v>
      </c>
      <c r="Q35" s="62">
        <v>200</v>
      </c>
      <c r="R35" s="63">
        <f t="shared" si="1"/>
        <v>5284.3</v>
      </c>
    </row>
    <row r="36" spans="1:18" s="27" customFormat="1" ht="50.25" customHeight="1">
      <c r="A36" s="40"/>
      <c r="B36" s="56"/>
      <c r="C36" s="52"/>
      <c r="D36" s="56"/>
      <c r="E36" s="56"/>
      <c r="F36" s="33" t="s">
        <v>113</v>
      </c>
      <c r="G36" s="34">
        <f>G37+G38+G39</f>
        <v>1402.9</v>
      </c>
      <c r="H36" s="34">
        <f aca="true" t="shared" si="5" ref="H36:Q36">H37+H38+H39</f>
        <v>1402.9</v>
      </c>
      <c r="I36" s="34">
        <f t="shared" si="5"/>
        <v>1062.2</v>
      </c>
      <c r="J36" s="34">
        <f t="shared" si="5"/>
        <v>74.7</v>
      </c>
      <c r="K36" s="34">
        <f t="shared" si="5"/>
        <v>0</v>
      </c>
      <c r="L36" s="34">
        <f t="shared" si="5"/>
        <v>0</v>
      </c>
      <c r="M36" s="34">
        <f t="shared" si="5"/>
        <v>0</v>
      </c>
      <c r="N36" s="34">
        <f t="shared" si="5"/>
        <v>0</v>
      </c>
      <c r="O36" s="34">
        <f t="shared" si="5"/>
        <v>0</v>
      </c>
      <c r="P36" s="34">
        <f t="shared" si="5"/>
        <v>0</v>
      </c>
      <c r="Q36" s="34">
        <f t="shared" si="5"/>
        <v>0</v>
      </c>
      <c r="R36" s="34">
        <f t="shared" si="1"/>
        <v>1402.9</v>
      </c>
    </row>
    <row r="37" spans="1:18" s="27" customFormat="1" ht="48.75" customHeight="1">
      <c r="A37" s="40" t="s">
        <v>26</v>
      </c>
      <c r="B37" s="41">
        <v>9610190</v>
      </c>
      <c r="C37" s="42">
        <v>4610160</v>
      </c>
      <c r="D37" s="43" t="s">
        <v>27</v>
      </c>
      <c r="E37" s="52" t="s">
        <v>28</v>
      </c>
      <c r="F37" s="45" t="s">
        <v>29</v>
      </c>
      <c r="G37" s="39">
        <v>1402.9</v>
      </c>
      <c r="H37" s="39">
        <v>1402.9</v>
      </c>
      <c r="I37" s="39">
        <v>1062.2</v>
      </c>
      <c r="J37" s="39">
        <v>74.7</v>
      </c>
      <c r="K37" s="39"/>
      <c r="L37" s="39"/>
      <c r="M37" s="39">
        <f>'[1]2.1'!I41</f>
        <v>0</v>
      </c>
      <c r="N37" s="39">
        <f>'[1]2.1'!J41</f>
        <v>0</v>
      </c>
      <c r="O37" s="39">
        <f>'[1]2.1'!K41</f>
        <v>0</v>
      </c>
      <c r="P37" s="39"/>
      <c r="Q37" s="39"/>
      <c r="R37" s="34">
        <f t="shared" si="1"/>
        <v>1402.9</v>
      </c>
    </row>
    <row r="38" spans="1:18" s="27" customFormat="1" ht="57.75" customHeight="1" hidden="1">
      <c r="A38" s="40"/>
      <c r="B38" s="52"/>
      <c r="C38" s="52"/>
      <c r="D38" s="52"/>
      <c r="E38" s="52"/>
      <c r="F38" s="45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4">
        <f t="shared" si="1"/>
        <v>0</v>
      </c>
    </row>
    <row r="39" spans="1:18" s="27" customFormat="1" ht="75" customHeight="1" hidden="1">
      <c r="A39" s="40"/>
      <c r="B39" s="52"/>
      <c r="C39" s="52"/>
      <c r="D39" s="52"/>
      <c r="E39" s="52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4">
        <f t="shared" si="1"/>
        <v>0</v>
      </c>
    </row>
    <row r="40" spans="1:18" s="27" customFormat="1" ht="57.75" customHeight="1">
      <c r="A40" s="40" t="s">
        <v>114</v>
      </c>
      <c r="B40" s="52" t="s">
        <v>115</v>
      </c>
      <c r="C40" s="52"/>
      <c r="D40" s="52"/>
      <c r="E40" s="52"/>
      <c r="F40" s="38" t="s">
        <v>116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4">
        <f t="shared" si="1"/>
        <v>0</v>
      </c>
    </row>
    <row r="41" spans="1:18" s="27" customFormat="1" ht="0.75" customHeight="1">
      <c r="A41" s="40" t="s">
        <v>117</v>
      </c>
      <c r="B41" s="43"/>
      <c r="C41" s="52"/>
      <c r="D41" s="43"/>
      <c r="E41" s="43"/>
      <c r="F41" s="45"/>
      <c r="G41" s="39"/>
      <c r="H41" s="39"/>
      <c r="I41" s="39"/>
      <c r="J41" s="39"/>
      <c r="K41" s="39"/>
      <c r="L41" s="39"/>
      <c r="M41" s="39"/>
      <c r="N41" s="39">
        <f>'[1]2.1'!K45</f>
        <v>0</v>
      </c>
      <c r="O41" s="39">
        <f>'[1]2.1'!L45</f>
        <v>0</v>
      </c>
      <c r="P41" s="39">
        <f>'[1]2.1'!M45</f>
        <v>0</v>
      </c>
      <c r="Q41" s="39">
        <f>'[1]2.1'!N45</f>
        <v>0</v>
      </c>
      <c r="R41" s="34">
        <f t="shared" si="1"/>
        <v>0</v>
      </c>
    </row>
    <row r="42" spans="1:18" s="27" customFormat="1" ht="58.5" customHeight="1">
      <c r="A42" s="40"/>
      <c r="B42" s="56"/>
      <c r="C42" s="52"/>
      <c r="D42" s="56"/>
      <c r="E42" s="56"/>
      <c r="F42" s="33" t="s">
        <v>118</v>
      </c>
      <c r="G42" s="34">
        <f aca="true" t="shared" si="6" ref="G42:R42">G44+G47+G49+G51+G53+G55+G43</f>
        <v>38710.4</v>
      </c>
      <c r="H42" s="34">
        <f t="shared" si="6"/>
        <v>38710.4</v>
      </c>
      <c r="I42" s="34">
        <f t="shared" si="6"/>
        <v>27394</v>
      </c>
      <c r="J42" s="34">
        <f t="shared" si="6"/>
        <v>885.4000000000001</v>
      </c>
      <c r="K42" s="34">
        <f t="shared" si="6"/>
        <v>0</v>
      </c>
      <c r="L42" s="34">
        <f t="shared" si="6"/>
        <v>305</v>
      </c>
      <c r="M42" s="34">
        <f t="shared" si="6"/>
        <v>0</v>
      </c>
      <c r="N42" s="34">
        <f t="shared" si="6"/>
        <v>0</v>
      </c>
      <c r="O42" s="34">
        <f t="shared" si="6"/>
        <v>0</v>
      </c>
      <c r="P42" s="34">
        <f t="shared" si="6"/>
        <v>305</v>
      </c>
      <c r="Q42" s="34">
        <f t="shared" si="6"/>
        <v>305</v>
      </c>
      <c r="R42" s="34">
        <f t="shared" si="6"/>
        <v>39015.4</v>
      </c>
    </row>
    <row r="43" spans="1:18" s="27" customFormat="1" ht="45" customHeight="1">
      <c r="A43" s="40" t="s">
        <v>26</v>
      </c>
      <c r="B43" s="41">
        <v>9610190</v>
      </c>
      <c r="C43" s="42">
        <v>4610160</v>
      </c>
      <c r="D43" s="43" t="s">
        <v>27</v>
      </c>
      <c r="E43" s="52" t="s">
        <v>28</v>
      </c>
      <c r="F43" s="45" t="s">
        <v>29</v>
      </c>
      <c r="G43" s="39">
        <v>14741.4</v>
      </c>
      <c r="H43" s="39">
        <v>14741.4</v>
      </c>
      <c r="I43" s="39">
        <v>11341</v>
      </c>
      <c r="J43" s="39">
        <v>263.1</v>
      </c>
      <c r="K43" s="39"/>
      <c r="L43" s="39"/>
      <c r="M43" s="39"/>
      <c r="N43" s="39"/>
      <c r="O43" s="39"/>
      <c r="P43" s="39"/>
      <c r="Q43" s="39"/>
      <c r="R43" s="34">
        <f t="shared" si="1"/>
        <v>14741.4</v>
      </c>
    </row>
    <row r="44" spans="1:19" s="27" customFormat="1" ht="31.5" customHeight="1">
      <c r="A44" s="40"/>
      <c r="B44" s="41"/>
      <c r="C44" s="42">
        <v>4613240</v>
      </c>
      <c r="D44" s="43" t="s">
        <v>119</v>
      </c>
      <c r="E44" s="44"/>
      <c r="F44" s="45" t="s">
        <v>120</v>
      </c>
      <c r="G44" s="39">
        <f aca="true" t="shared" si="7" ref="G44:S44">G45+G46</f>
        <v>3934.7999999999997</v>
      </c>
      <c r="H44" s="39">
        <f t="shared" si="7"/>
        <v>3934.7999999999997</v>
      </c>
      <c r="I44" s="39">
        <f t="shared" si="7"/>
        <v>1061.9</v>
      </c>
      <c r="J44" s="39">
        <f t="shared" si="7"/>
        <v>74.7</v>
      </c>
      <c r="K44" s="39">
        <f t="shared" si="7"/>
        <v>0</v>
      </c>
      <c r="L44" s="39">
        <f t="shared" si="7"/>
        <v>0</v>
      </c>
      <c r="M44" s="39">
        <f t="shared" si="7"/>
        <v>0</v>
      </c>
      <c r="N44" s="39">
        <f t="shared" si="7"/>
        <v>0</v>
      </c>
      <c r="O44" s="39">
        <f t="shared" si="7"/>
        <v>0</v>
      </c>
      <c r="P44" s="39">
        <f t="shared" si="7"/>
        <v>0</v>
      </c>
      <c r="Q44" s="39">
        <f t="shared" si="7"/>
        <v>0</v>
      </c>
      <c r="R44" s="34">
        <f t="shared" si="7"/>
        <v>3934.7999999999997</v>
      </c>
      <c r="S44" s="39">
        <f t="shared" si="7"/>
        <v>0</v>
      </c>
    </row>
    <row r="45" spans="1:18" s="27" customFormat="1" ht="44.25" customHeight="1">
      <c r="A45" s="40" t="s">
        <v>121</v>
      </c>
      <c r="B45" s="70" t="s">
        <v>122</v>
      </c>
      <c r="C45" s="71" t="s">
        <v>123</v>
      </c>
      <c r="D45" s="70" t="s">
        <v>124</v>
      </c>
      <c r="E45" s="70" t="s">
        <v>76</v>
      </c>
      <c r="F45" s="61" t="s">
        <v>125</v>
      </c>
      <c r="G45" s="62">
        <v>1254.6</v>
      </c>
      <c r="H45" s="62">
        <v>1254.6</v>
      </c>
      <c r="I45" s="62">
        <v>897.9</v>
      </c>
      <c r="J45" s="62">
        <v>74.7</v>
      </c>
      <c r="K45" s="62"/>
      <c r="L45" s="62"/>
      <c r="M45" s="62"/>
      <c r="N45" s="62"/>
      <c r="O45" s="62"/>
      <c r="P45" s="62"/>
      <c r="Q45" s="62"/>
      <c r="R45" s="63">
        <f t="shared" si="1"/>
        <v>1254.6</v>
      </c>
    </row>
    <row r="46" spans="1:18" s="27" customFormat="1" ht="41.25" customHeight="1">
      <c r="A46" s="40" t="s">
        <v>126</v>
      </c>
      <c r="B46" s="68" t="s">
        <v>127</v>
      </c>
      <c r="C46" s="72" t="s">
        <v>128</v>
      </c>
      <c r="D46" s="73" t="s">
        <v>129</v>
      </c>
      <c r="E46" s="59" t="s">
        <v>76</v>
      </c>
      <c r="F46" s="61" t="s">
        <v>130</v>
      </c>
      <c r="G46" s="62">
        <v>2680.2</v>
      </c>
      <c r="H46" s="62">
        <v>2680.2</v>
      </c>
      <c r="I46" s="62">
        <v>164</v>
      </c>
      <c r="J46" s="62"/>
      <c r="K46" s="62"/>
      <c r="L46" s="62">
        <f>'[1]2.1'!H48</f>
        <v>0</v>
      </c>
      <c r="M46" s="62">
        <f>'[1]2.1'!I48</f>
        <v>0</v>
      </c>
      <c r="N46" s="62">
        <f>'[1]2.1'!J48</f>
        <v>0</v>
      </c>
      <c r="O46" s="62">
        <f>'[1]2.1'!K48</f>
        <v>0</v>
      </c>
      <c r="P46" s="62">
        <f>'[1]2.1'!L48</f>
        <v>0</v>
      </c>
      <c r="Q46" s="62">
        <f>'[1]2.1'!M48</f>
        <v>0</v>
      </c>
      <c r="R46" s="63">
        <f t="shared" si="1"/>
        <v>2680.2</v>
      </c>
    </row>
    <row r="47" spans="1:18" s="27" customFormat="1" ht="58.5" customHeight="1">
      <c r="A47" s="40"/>
      <c r="B47" s="65" t="s">
        <v>131</v>
      </c>
      <c r="C47" s="52" t="s">
        <v>132</v>
      </c>
      <c r="D47" s="43" t="s">
        <v>133</v>
      </c>
      <c r="E47" s="74"/>
      <c r="F47" s="45" t="s">
        <v>134</v>
      </c>
      <c r="G47" s="39">
        <v>15682.2</v>
      </c>
      <c r="H47" s="39">
        <v>15682.2</v>
      </c>
      <c r="I47" s="39">
        <v>12112.3</v>
      </c>
      <c r="J47" s="39">
        <v>278.1</v>
      </c>
      <c r="K47" s="39"/>
      <c r="L47" s="39">
        <v>305</v>
      </c>
      <c r="M47" s="39"/>
      <c r="N47" s="39"/>
      <c r="O47" s="39"/>
      <c r="P47" s="39">
        <v>305</v>
      </c>
      <c r="Q47" s="39">
        <v>305</v>
      </c>
      <c r="R47" s="34">
        <f t="shared" si="1"/>
        <v>15987.2</v>
      </c>
    </row>
    <row r="48" spans="1:18" s="27" customFormat="1" ht="56.25" customHeight="1">
      <c r="A48" s="40" t="s">
        <v>135</v>
      </c>
      <c r="B48" s="52" t="s">
        <v>136</v>
      </c>
      <c r="C48" s="52" t="s">
        <v>137</v>
      </c>
      <c r="D48" s="75" t="s">
        <v>138</v>
      </c>
      <c r="E48" s="52" t="s">
        <v>48</v>
      </c>
      <c r="F48" s="61" t="s">
        <v>139</v>
      </c>
      <c r="G48" s="39">
        <v>15682.2</v>
      </c>
      <c r="H48" s="39">
        <v>15682.2</v>
      </c>
      <c r="I48" s="39">
        <v>12112.3</v>
      </c>
      <c r="J48" s="39">
        <v>278.1</v>
      </c>
      <c r="K48" s="39"/>
      <c r="L48" s="39">
        <v>305</v>
      </c>
      <c r="M48" s="39"/>
      <c r="N48" s="39"/>
      <c r="O48" s="39"/>
      <c r="P48" s="39">
        <v>305</v>
      </c>
      <c r="Q48" s="39">
        <v>305</v>
      </c>
      <c r="R48" s="34">
        <f t="shared" si="1"/>
        <v>15987.2</v>
      </c>
    </row>
    <row r="49" spans="1:18" s="27" customFormat="1" ht="37.5" customHeight="1">
      <c r="A49" s="40"/>
      <c r="B49" s="65" t="s">
        <v>140</v>
      </c>
      <c r="C49" s="56" t="s">
        <v>141</v>
      </c>
      <c r="D49" s="43" t="s">
        <v>142</v>
      </c>
      <c r="E49" s="76"/>
      <c r="F49" s="45" t="s">
        <v>143</v>
      </c>
      <c r="G49" s="39">
        <v>401.3</v>
      </c>
      <c r="H49" s="39">
        <v>401.3</v>
      </c>
      <c r="I49" s="39"/>
      <c r="J49" s="39"/>
      <c r="K49" s="39"/>
      <c r="L49" s="39"/>
      <c r="M49" s="39"/>
      <c r="N49" s="39"/>
      <c r="O49" s="39"/>
      <c r="P49" s="39"/>
      <c r="Q49" s="39"/>
      <c r="R49" s="34">
        <f t="shared" si="1"/>
        <v>401.3</v>
      </c>
    </row>
    <row r="50" spans="1:18" s="27" customFormat="1" ht="60.75" customHeight="1">
      <c r="A50" s="67" t="s">
        <v>144</v>
      </c>
      <c r="B50" s="73" t="s">
        <v>145</v>
      </c>
      <c r="C50" s="77" t="s">
        <v>146</v>
      </c>
      <c r="D50" s="78" t="s">
        <v>147</v>
      </c>
      <c r="E50" s="70" t="s">
        <v>54</v>
      </c>
      <c r="F50" s="61" t="s">
        <v>148</v>
      </c>
      <c r="G50" s="62">
        <v>401.3</v>
      </c>
      <c r="H50" s="62">
        <v>401.3</v>
      </c>
      <c r="I50" s="62"/>
      <c r="J50" s="62"/>
      <c r="K50" s="62"/>
      <c r="L50" s="62">
        <f>'[1]2.1'!H53</f>
        <v>0</v>
      </c>
      <c r="M50" s="62">
        <f>'[1]2.1'!I53</f>
        <v>0</v>
      </c>
      <c r="N50" s="62">
        <f>'[1]2.1'!J53</f>
        <v>0</v>
      </c>
      <c r="O50" s="62">
        <f>'[1]2.1'!K53</f>
        <v>0</v>
      </c>
      <c r="P50" s="62">
        <f>'[1]2.1'!L53</f>
        <v>0</v>
      </c>
      <c r="Q50" s="62">
        <f>'[1]2.1'!M53</f>
        <v>0</v>
      </c>
      <c r="R50" s="63">
        <f t="shared" si="1"/>
        <v>401.3</v>
      </c>
    </row>
    <row r="51" spans="1:18" s="27" customFormat="1" ht="30" customHeight="1">
      <c r="A51" s="40"/>
      <c r="B51" s="43" t="s">
        <v>149</v>
      </c>
      <c r="C51" s="43" t="s">
        <v>150</v>
      </c>
      <c r="D51" s="43" t="s">
        <v>151</v>
      </c>
      <c r="E51" s="43"/>
      <c r="F51" s="45" t="s">
        <v>152</v>
      </c>
      <c r="G51" s="39">
        <f aca="true" t="shared" si="8" ref="G51:Q51">G52</f>
        <v>2616.2</v>
      </c>
      <c r="H51" s="39">
        <f t="shared" si="8"/>
        <v>2616.2</v>
      </c>
      <c r="I51" s="39">
        <f t="shared" si="8"/>
        <v>1912.9</v>
      </c>
      <c r="J51" s="39">
        <f t="shared" si="8"/>
        <v>184.8</v>
      </c>
      <c r="K51" s="39">
        <f t="shared" si="8"/>
        <v>0</v>
      </c>
      <c r="L51" s="39">
        <f t="shared" si="8"/>
        <v>0</v>
      </c>
      <c r="M51" s="39">
        <f t="shared" si="8"/>
        <v>0</v>
      </c>
      <c r="N51" s="39">
        <f t="shared" si="8"/>
        <v>0</v>
      </c>
      <c r="O51" s="39">
        <f t="shared" si="8"/>
        <v>0</v>
      </c>
      <c r="P51" s="39">
        <f t="shared" si="8"/>
        <v>0</v>
      </c>
      <c r="Q51" s="39">
        <f t="shared" si="8"/>
        <v>0</v>
      </c>
      <c r="R51" s="34">
        <f t="shared" si="1"/>
        <v>2616.2</v>
      </c>
    </row>
    <row r="52" spans="1:18" s="27" customFormat="1" ht="47.25" customHeight="1">
      <c r="A52" s="40" t="s">
        <v>153</v>
      </c>
      <c r="B52" s="70" t="s">
        <v>154</v>
      </c>
      <c r="C52" s="70" t="s">
        <v>155</v>
      </c>
      <c r="D52" s="70" t="s">
        <v>156</v>
      </c>
      <c r="E52" s="70" t="s">
        <v>59</v>
      </c>
      <c r="F52" s="61" t="s">
        <v>157</v>
      </c>
      <c r="G52" s="39">
        <v>2616.2</v>
      </c>
      <c r="H52" s="39">
        <v>2616.2</v>
      </c>
      <c r="I52" s="39">
        <v>1912.9</v>
      </c>
      <c r="J52" s="39">
        <v>184.8</v>
      </c>
      <c r="K52" s="39"/>
      <c r="L52" s="39"/>
      <c r="M52" s="39"/>
      <c r="N52" s="39"/>
      <c r="O52" s="39"/>
      <c r="P52" s="39"/>
      <c r="Q52" s="39"/>
      <c r="R52" s="34">
        <f t="shared" si="1"/>
        <v>2616.2</v>
      </c>
    </row>
    <row r="53" spans="1:18" s="27" customFormat="1" ht="47.25" customHeight="1">
      <c r="A53" s="40"/>
      <c r="B53" s="79"/>
      <c r="C53" s="42">
        <v>4613130</v>
      </c>
      <c r="D53" s="48" t="s">
        <v>158</v>
      </c>
      <c r="E53" s="52"/>
      <c r="F53" s="45" t="s">
        <v>159</v>
      </c>
      <c r="G53" s="80">
        <f>G54</f>
        <v>1314.5</v>
      </c>
      <c r="H53" s="80">
        <f>H54</f>
        <v>1314.5</v>
      </c>
      <c r="I53" s="80">
        <f>I54</f>
        <v>965.9</v>
      </c>
      <c r="J53" s="80">
        <f>J54</f>
        <v>84.7</v>
      </c>
      <c r="K53" s="80">
        <f>K54</f>
        <v>0</v>
      </c>
      <c r="L53" s="39"/>
      <c r="M53" s="39"/>
      <c r="N53" s="39"/>
      <c r="O53" s="39"/>
      <c r="P53" s="39"/>
      <c r="Q53" s="39"/>
      <c r="R53" s="34">
        <f>R54</f>
        <v>1314.5</v>
      </c>
    </row>
    <row r="54" spans="1:18" s="27" customFormat="1" ht="33" customHeight="1">
      <c r="A54" s="67" t="s">
        <v>160</v>
      </c>
      <c r="B54" s="70" t="s">
        <v>161</v>
      </c>
      <c r="C54" s="70" t="s">
        <v>162</v>
      </c>
      <c r="D54" s="70" t="s">
        <v>163</v>
      </c>
      <c r="E54" s="70" t="s">
        <v>59</v>
      </c>
      <c r="F54" s="61" t="s">
        <v>164</v>
      </c>
      <c r="G54" s="81">
        <v>1314.5</v>
      </c>
      <c r="H54" s="62">
        <v>1314.5</v>
      </c>
      <c r="I54" s="62">
        <v>965.9</v>
      </c>
      <c r="J54" s="62">
        <v>84.7</v>
      </c>
      <c r="K54" s="62"/>
      <c r="L54" s="62"/>
      <c r="M54" s="62"/>
      <c r="N54" s="62"/>
      <c r="O54" s="62"/>
      <c r="P54" s="62"/>
      <c r="Q54" s="62"/>
      <c r="R54" s="63">
        <f t="shared" si="1"/>
        <v>1314.5</v>
      </c>
    </row>
    <row r="55" spans="1:18" s="27" customFormat="1" ht="15">
      <c r="A55" s="40" t="s">
        <v>165</v>
      </c>
      <c r="B55" s="43" t="s">
        <v>166</v>
      </c>
      <c r="C55" s="54" t="s">
        <v>167</v>
      </c>
      <c r="D55" s="43" t="s">
        <v>168</v>
      </c>
      <c r="E55" s="43" t="s">
        <v>169</v>
      </c>
      <c r="F55" s="45" t="s">
        <v>170</v>
      </c>
      <c r="G55" s="80">
        <v>20</v>
      </c>
      <c r="H55" s="39">
        <v>20</v>
      </c>
      <c r="I55" s="39"/>
      <c r="J55" s="39"/>
      <c r="K55" s="39"/>
      <c r="L55" s="39"/>
      <c r="M55" s="39"/>
      <c r="N55" s="39"/>
      <c r="O55" s="39"/>
      <c r="P55" s="39"/>
      <c r="Q55" s="39"/>
      <c r="R55" s="34">
        <f t="shared" si="1"/>
        <v>20</v>
      </c>
    </row>
    <row r="56" spans="1:18" s="83" customFormat="1" ht="53.25" customHeight="1">
      <c r="A56" s="40"/>
      <c r="B56" s="58"/>
      <c r="C56" s="71"/>
      <c r="D56" s="58"/>
      <c r="E56" s="58"/>
      <c r="F56" s="82" t="s">
        <v>171</v>
      </c>
      <c r="G56" s="34">
        <f>G58+G61+G63+G57</f>
        <v>11826.15</v>
      </c>
      <c r="H56" s="34">
        <f aca="true" t="shared" si="9" ref="H56:R56">H58+H61+H63+H57</f>
        <v>11826.15</v>
      </c>
      <c r="I56" s="34">
        <f t="shared" si="9"/>
        <v>6897.499999999999</v>
      </c>
      <c r="J56" s="34">
        <f t="shared" si="9"/>
        <v>1938.3</v>
      </c>
      <c r="K56" s="34">
        <f t="shared" si="9"/>
        <v>0</v>
      </c>
      <c r="L56" s="34">
        <f t="shared" si="9"/>
        <v>4122.780000000001</v>
      </c>
      <c r="M56" s="34">
        <f t="shared" si="9"/>
        <v>1850.8</v>
      </c>
      <c r="N56" s="34">
        <f t="shared" si="9"/>
        <v>1378</v>
      </c>
      <c r="O56" s="34">
        <f t="shared" si="9"/>
        <v>58.5</v>
      </c>
      <c r="P56" s="34">
        <f t="shared" si="9"/>
        <v>2271.98</v>
      </c>
      <c r="Q56" s="34">
        <f t="shared" si="9"/>
        <v>2153.58</v>
      </c>
      <c r="R56" s="34">
        <f t="shared" si="9"/>
        <v>15948.93</v>
      </c>
    </row>
    <row r="57" spans="1:18" s="27" customFormat="1" ht="48" customHeight="1">
      <c r="A57" s="40" t="s">
        <v>26</v>
      </c>
      <c r="B57" s="41">
        <v>9610190</v>
      </c>
      <c r="C57" s="42">
        <v>4610160</v>
      </c>
      <c r="D57" s="43" t="s">
        <v>27</v>
      </c>
      <c r="E57" s="52" t="s">
        <v>28</v>
      </c>
      <c r="F57" s="45" t="s">
        <v>29</v>
      </c>
      <c r="G57" s="39">
        <v>759.4</v>
      </c>
      <c r="H57" s="39">
        <v>759.4</v>
      </c>
      <c r="I57" s="39">
        <v>593.9</v>
      </c>
      <c r="J57" s="39">
        <v>22.8</v>
      </c>
      <c r="K57" s="39"/>
      <c r="L57" s="39"/>
      <c r="M57" s="39">
        <f>'[1]2.1'!I56</f>
        <v>0</v>
      </c>
      <c r="N57" s="39">
        <f>'[1]2.1'!J56</f>
        <v>0</v>
      </c>
      <c r="O57" s="39">
        <f>'[1]2.1'!K56</f>
        <v>0</v>
      </c>
      <c r="P57" s="39"/>
      <c r="Q57" s="39"/>
      <c r="R57" s="34">
        <f t="shared" si="1"/>
        <v>759.4</v>
      </c>
    </row>
    <row r="58" spans="1:18" s="27" customFormat="1" ht="33.75" customHeight="1">
      <c r="A58" s="40"/>
      <c r="B58" s="79"/>
      <c r="C58" s="42">
        <v>4613130</v>
      </c>
      <c r="D58" s="48" t="s">
        <v>158</v>
      </c>
      <c r="E58" s="52"/>
      <c r="F58" s="45" t="s">
        <v>159</v>
      </c>
      <c r="G58" s="39">
        <f aca="true" t="shared" si="10" ref="G58:R58">G59+G60</f>
        <v>10352.95</v>
      </c>
      <c r="H58" s="39">
        <f t="shared" si="10"/>
        <v>10352.95</v>
      </c>
      <c r="I58" s="39">
        <f t="shared" si="10"/>
        <v>6120.2</v>
      </c>
      <c r="J58" s="39">
        <f t="shared" si="10"/>
        <v>1510</v>
      </c>
      <c r="K58" s="39">
        <f t="shared" si="10"/>
        <v>0</v>
      </c>
      <c r="L58" s="39">
        <f t="shared" si="10"/>
        <v>3622.78</v>
      </c>
      <c r="M58" s="39">
        <f t="shared" si="10"/>
        <v>1850.8</v>
      </c>
      <c r="N58" s="39">
        <f t="shared" si="10"/>
        <v>1378</v>
      </c>
      <c r="O58" s="39">
        <f t="shared" si="10"/>
        <v>58.5</v>
      </c>
      <c r="P58" s="39">
        <f t="shared" si="10"/>
        <v>1771.98</v>
      </c>
      <c r="Q58" s="39">
        <f t="shared" si="10"/>
        <v>1653.58</v>
      </c>
      <c r="R58" s="39">
        <f t="shared" si="10"/>
        <v>13975.730000000001</v>
      </c>
    </row>
    <row r="59" spans="1:18" s="27" customFormat="1" ht="36" customHeight="1">
      <c r="A59" s="67" t="s">
        <v>172</v>
      </c>
      <c r="B59" s="73" t="s">
        <v>173</v>
      </c>
      <c r="C59" s="71" t="s">
        <v>174</v>
      </c>
      <c r="D59" s="73" t="s">
        <v>175</v>
      </c>
      <c r="E59" s="59" t="s">
        <v>59</v>
      </c>
      <c r="F59" s="69" t="s">
        <v>176</v>
      </c>
      <c r="G59" s="62">
        <v>10289.45</v>
      </c>
      <c r="H59" s="62">
        <v>10289.45</v>
      </c>
      <c r="I59" s="62">
        <v>6120.2</v>
      </c>
      <c r="J59" s="62">
        <v>1510</v>
      </c>
      <c r="K59" s="62"/>
      <c r="L59" s="62">
        <v>3622.78</v>
      </c>
      <c r="M59" s="62">
        <v>1850.8</v>
      </c>
      <c r="N59" s="62">
        <v>1378</v>
      </c>
      <c r="O59" s="62">
        <v>58.5</v>
      </c>
      <c r="P59" s="62">
        <v>1771.98</v>
      </c>
      <c r="Q59" s="62">
        <v>1653.58</v>
      </c>
      <c r="R59" s="63">
        <f t="shared" si="1"/>
        <v>13912.230000000001</v>
      </c>
    </row>
    <row r="60" spans="1:18" s="27" customFormat="1" ht="33.75" customHeight="1">
      <c r="A60" s="67" t="s">
        <v>177</v>
      </c>
      <c r="B60" s="59" t="s">
        <v>178</v>
      </c>
      <c r="C60" s="71" t="s">
        <v>162</v>
      </c>
      <c r="D60" s="59" t="s">
        <v>163</v>
      </c>
      <c r="E60" s="59" t="s">
        <v>59</v>
      </c>
      <c r="F60" s="61" t="s">
        <v>179</v>
      </c>
      <c r="G60" s="62">
        <v>63.5</v>
      </c>
      <c r="H60" s="62">
        <v>63.5</v>
      </c>
      <c r="I60" s="62"/>
      <c r="J60" s="62"/>
      <c r="K60" s="62"/>
      <c r="L60" s="62"/>
      <c r="M60" s="62"/>
      <c r="N60" s="62"/>
      <c r="O60" s="62"/>
      <c r="P60" s="62"/>
      <c r="Q60" s="62"/>
      <c r="R60" s="63">
        <f t="shared" si="1"/>
        <v>63.5</v>
      </c>
    </row>
    <row r="61" spans="1:18" s="27" customFormat="1" ht="35.25" customHeight="1">
      <c r="A61" s="40"/>
      <c r="B61" s="43" t="s">
        <v>149</v>
      </c>
      <c r="C61" s="54" t="s">
        <v>150</v>
      </c>
      <c r="D61" s="43" t="s">
        <v>151</v>
      </c>
      <c r="E61" s="48"/>
      <c r="F61" s="45" t="s">
        <v>152</v>
      </c>
      <c r="G61" s="39">
        <f>G62</f>
        <v>45</v>
      </c>
      <c r="H61" s="39">
        <f aca="true" t="shared" si="11" ref="H61:Q61">H62</f>
        <v>45</v>
      </c>
      <c r="I61" s="39">
        <f t="shared" si="11"/>
        <v>0</v>
      </c>
      <c r="J61" s="39">
        <f t="shared" si="11"/>
        <v>0</v>
      </c>
      <c r="K61" s="39">
        <f t="shared" si="11"/>
        <v>0</v>
      </c>
      <c r="L61" s="39">
        <f t="shared" si="11"/>
        <v>0</v>
      </c>
      <c r="M61" s="39">
        <f t="shared" si="11"/>
        <v>0</v>
      </c>
      <c r="N61" s="39">
        <f t="shared" si="11"/>
        <v>0</v>
      </c>
      <c r="O61" s="39">
        <f t="shared" si="11"/>
        <v>0</v>
      </c>
      <c r="P61" s="39">
        <f t="shared" si="11"/>
        <v>0</v>
      </c>
      <c r="Q61" s="39">
        <f t="shared" si="11"/>
        <v>0</v>
      </c>
      <c r="R61" s="34">
        <f t="shared" si="1"/>
        <v>45</v>
      </c>
    </row>
    <row r="62" spans="1:18" s="27" customFormat="1" ht="25.5" customHeight="1">
      <c r="A62" s="40" t="s">
        <v>180</v>
      </c>
      <c r="B62" s="68" t="s">
        <v>181</v>
      </c>
      <c r="C62" s="71" t="s">
        <v>182</v>
      </c>
      <c r="D62" s="68" t="s">
        <v>183</v>
      </c>
      <c r="E62" s="59" t="s">
        <v>59</v>
      </c>
      <c r="F62" s="61" t="s">
        <v>184</v>
      </c>
      <c r="G62" s="62">
        <v>45</v>
      </c>
      <c r="H62" s="62">
        <v>45</v>
      </c>
      <c r="I62" s="39"/>
      <c r="J62" s="39"/>
      <c r="K62" s="39"/>
      <c r="L62" s="39"/>
      <c r="M62" s="39"/>
      <c r="N62" s="39"/>
      <c r="O62" s="39"/>
      <c r="P62" s="39"/>
      <c r="Q62" s="39"/>
      <c r="R62" s="63">
        <f t="shared" si="1"/>
        <v>45</v>
      </c>
    </row>
    <row r="63" spans="1:19" s="27" customFormat="1" ht="38.25" customHeight="1">
      <c r="A63" s="40"/>
      <c r="B63" s="68"/>
      <c r="C63" s="30" t="s">
        <v>185</v>
      </c>
      <c r="D63" s="84" t="s">
        <v>186</v>
      </c>
      <c r="E63" s="85"/>
      <c r="F63" s="86" t="s">
        <v>187</v>
      </c>
      <c r="G63" s="39">
        <f aca="true" t="shared" si="12" ref="G63:S63">G64</f>
        <v>668.8</v>
      </c>
      <c r="H63" s="39">
        <f t="shared" si="12"/>
        <v>668.8</v>
      </c>
      <c r="I63" s="39">
        <f t="shared" si="12"/>
        <v>183.4</v>
      </c>
      <c r="J63" s="39">
        <f t="shared" si="12"/>
        <v>405.5</v>
      </c>
      <c r="K63" s="39">
        <f t="shared" si="12"/>
        <v>0</v>
      </c>
      <c r="L63" s="39">
        <f t="shared" si="12"/>
        <v>500</v>
      </c>
      <c r="M63" s="39">
        <f t="shared" si="12"/>
        <v>0</v>
      </c>
      <c r="N63" s="39">
        <f t="shared" si="12"/>
        <v>0</v>
      </c>
      <c r="O63" s="39">
        <f t="shared" si="12"/>
        <v>0</v>
      </c>
      <c r="P63" s="39">
        <f t="shared" si="12"/>
        <v>500</v>
      </c>
      <c r="Q63" s="39">
        <f t="shared" si="12"/>
        <v>500</v>
      </c>
      <c r="R63" s="34">
        <f t="shared" si="12"/>
        <v>1168.8</v>
      </c>
      <c r="S63" s="39">
        <f t="shared" si="12"/>
        <v>0</v>
      </c>
    </row>
    <row r="64" spans="1:18" s="27" customFormat="1" ht="70.5" customHeight="1">
      <c r="A64" s="67" t="s">
        <v>188</v>
      </c>
      <c r="B64" s="59" t="s">
        <v>189</v>
      </c>
      <c r="C64" s="71" t="s">
        <v>190</v>
      </c>
      <c r="D64" s="59" t="s">
        <v>191</v>
      </c>
      <c r="E64" s="59" t="s">
        <v>111</v>
      </c>
      <c r="F64" s="69" t="s">
        <v>192</v>
      </c>
      <c r="G64" s="62">
        <v>668.8</v>
      </c>
      <c r="H64" s="62">
        <v>668.8</v>
      </c>
      <c r="I64" s="62">
        <v>183.4</v>
      </c>
      <c r="J64" s="62">
        <v>405.5</v>
      </c>
      <c r="K64" s="62"/>
      <c r="L64" s="62">
        <v>500</v>
      </c>
      <c r="M64" s="62"/>
      <c r="N64" s="62"/>
      <c r="O64" s="62"/>
      <c r="P64" s="62">
        <v>500</v>
      </c>
      <c r="Q64" s="62">
        <v>500</v>
      </c>
      <c r="R64" s="63">
        <f t="shared" si="1"/>
        <v>1168.8</v>
      </c>
    </row>
    <row r="65" spans="1:18" s="27" customFormat="1" ht="54" customHeight="1">
      <c r="A65" s="40"/>
      <c r="B65" s="56"/>
      <c r="C65" s="71"/>
      <c r="D65" s="56"/>
      <c r="E65" s="56"/>
      <c r="F65" s="33" t="s">
        <v>193</v>
      </c>
      <c r="G65" s="34">
        <f>G66+G68</f>
        <v>2121.2999999999997</v>
      </c>
      <c r="H65" s="34">
        <f aca="true" t="shared" si="13" ref="H65:Q65">H66+H68</f>
        <v>2121.2999999999997</v>
      </c>
      <c r="I65" s="34">
        <f t="shared" si="13"/>
        <v>1624.7</v>
      </c>
      <c r="J65" s="34">
        <f t="shared" si="13"/>
        <v>36.9</v>
      </c>
      <c r="K65" s="34">
        <f t="shared" si="13"/>
        <v>0</v>
      </c>
      <c r="L65" s="34">
        <f t="shared" si="13"/>
        <v>70.3</v>
      </c>
      <c r="M65" s="34">
        <f t="shared" si="13"/>
        <v>0</v>
      </c>
      <c r="N65" s="34">
        <f t="shared" si="13"/>
        <v>0</v>
      </c>
      <c r="O65" s="34">
        <f t="shared" si="13"/>
        <v>0</v>
      </c>
      <c r="P65" s="34">
        <f t="shared" si="13"/>
        <v>70.3</v>
      </c>
      <c r="Q65" s="34">
        <f t="shared" si="13"/>
        <v>70.3</v>
      </c>
      <c r="R65" s="34">
        <f t="shared" si="1"/>
        <v>2191.6</v>
      </c>
    </row>
    <row r="66" spans="1:18" s="27" customFormat="1" ht="25.5">
      <c r="A66" s="40" t="s">
        <v>26</v>
      </c>
      <c r="B66" s="41">
        <v>9610190</v>
      </c>
      <c r="C66" s="42">
        <v>4610160</v>
      </c>
      <c r="D66" s="43" t="s">
        <v>27</v>
      </c>
      <c r="E66" s="52" t="s">
        <v>28</v>
      </c>
      <c r="F66" s="45" t="s">
        <v>29</v>
      </c>
      <c r="G66" s="87">
        <v>2079.7</v>
      </c>
      <c r="H66" s="87">
        <v>2079.7</v>
      </c>
      <c r="I66" s="39">
        <v>1624.7</v>
      </c>
      <c r="J66" s="39">
        <v>36.9</v>
      </c>
      <c r="K66" s="39"/>
      <c r="L66" s="39"/>
      <c r="M66" s="39"/>
      <c r="N66" s="39"/>
      <c r="O66" s="39"/>
      <c r="P66" s="39"/>
      <c r="Q66" s="39"/>
      <c r="R66" s="34">
        <f t="shared" si="1"/>
        <v>2079.7</v>
      </c>
    </row>
    <row r="67" spans="1:18" s="27" customFormat="1" ht="79.5" customHeight="1">
      <c r="A67" s="40" t="s">
        <v>62</v>
      </c>
      <c r="B67" s="50" t="s">
        <v>63</v>
      </c>
      <c r="C67" s="56" t="s">
        <v>64</v>
      </c>
      <c r="D67" s="52" t="s">
        <v>65</v>
      </c>
      <c r="E67" s="52" t="s">
        <v>43</v>
      </c>
      <c r="F67" s="45" t="s">
        <v>66</v>
      </c>
      <c r="G67" s="88">
        <v>41.6</v>
      </c>
      <c r="H67" s="88">
        <v>41.6</v>
      </c>
      <c r="I67" s="80"/>
      <c r="J67" s="39"/>
      <c r="K67" s="39"/>
      <c r="L67" s="39">
        <v>70.3</v>
      </c>
      <c r="M67" s="39"/>
      <c r="N67" s="39"/>
      <c r="O67" s="39"/>
      <c r="P67" s="39">
        <v>70.3</v>
      </c>
      <c r="Q67" s="39">
        <v>70.3</v>
      </c>
      <c r="R67" s="34">
        <f>L67+G67</f>
        <v>111.9</v>
      </c>
    </row>
    <row r="68" spans="1:18" s="27" customFormat="1" ht="87.75" customHeight="1">
      <c r="A68" s="67" t="s">
        <v>62</v>
      </c>
      <c r="B68" s="89">
        <v>9611060</v>
      </c>
      <c r="C68" s="71" t="s">
        <v>64</v>
      </c>
      <c r="D68" s="70" t="s">
        <v>65</v>
      </c>
      <c r="E68" s="70" t="s">
        <v>43</v>
      </c>
      <c r="F68" s="61" t="s">
        <v>194</v>
      </c>
      <c r="G68" s="90">
        <v>41.6</v>
      </c>
      <c r="H68" s="90">
        <v>41.6</v>
      </c>
      <c r="I68" s="81"/>
      <c r="J68" s="62"/>
      <c r="K68" s="62"/>
      <c r="L68" s="62">
        <v>70.3</v>
      </c>
      <c r="M68" s="62"/>
      <c r="N68" s="62"/>
      <c r="O68" s="62"/>
      <c r="P68" s="62">
        <v>70.3</v>
      </c>
      <c r="Q68" s="62">
        <v>70.3</v>
      </c>
      <c r="R68" s="63">
        <f t="shared" si="1"/>
        <v>111.9</v>
      </c>
    </row>
    <row r="69" spans="1:18" s="27" customFormat="1" ht="15">
      <c r="A69" s="40" t="s">
        <v>195</v>
      </c>
      <c r="B69" s="91"/>
      <c r="C69" s="70"/>
      <c r="D69" s="92"/>
      <c r="E69" s="43"/>
      <c r="F69" s="45"/>
      <c r="G69" s="88"/>
      <c r="H69" s="88"/>
      <c r="I69" s="80"/>
      <c r="J69" s="39"/>
      <c r="K69" s="39"/>
      <c r="L69" s="39"/>
      <c r="M69" s="39"/>
      <c r="N69" s="39"/>
      <c r="O69" s="39"/>
      <c r="P69" s="39"/>
      <c r="Q69" s="39"/>
      <c r="R69" s="34"/>
    </row>
    <row r="70" spans="1:19" s="27" customFormat="1" ht="57.75" customHeight="1">
      <c r="A70" s="40"/>
      <c r="B70" s="58"/>
      <c r="C70" s="71"/>
      <c r="D70" s="58"/>
      <c r="E70" s="58"/>
      <c r="F70" s="82" t="s">
        <v>196</v>
      </c>
      <c r="G70" s="93">
        <f>G71</f>
        <v>1704.9</v>
      </c>
      <c r="H70" s="93">
        <f aca="true" t="shared" si="14" ref="H70:Q70">H71</f>
        <v>1704.9</v>
      </c>
      <c r="I70" s="34">
        <f t="shared" si="14"/>
        <v>1282.4</v>
      </c>
      <c r="J70" s="34">
        <f t="shared" si="14"/>
        <v>48.2</v>
      </c>
      <c r="K70" s="34">
        <f t="shared" si="14"/>
        <v>0</v>
      </c>
      <c r="L70" s="34">
        <f t="shared" si="14"/>
        <v>0</v>
      </c>
      <c r="M70" s="34">
        <f t="shared" si="14"/>
        <v>0</v>
      </c>
      <c r="N70" s="34">
        <f t="shared" si="14"/>
        <v>0</v>
      </c>
      <c r="O70" s="34">
        <f t="shared" si="14"/>
        <v>0</v>
      </c>
      <c r="P70" s="34">
        <f t="shared" si="14"/>
        <v>0</v>
      </c>
      <c r="Q70" s="34">
        <f t="shared" si="14"/>
        <v>0</v>
      </c>
      <c r="R70" s="34">
        <f t="shared" si="1"/>
        <v>1704.9</v>
      </c>
      <c r="S70" s="34">
        <f>S71</f>
        <v>0</v>
      </c>
    </row>
    <row r="71" spans="1:18" s="27" customFormat="1" ht="25.5">
      <c r="A71" s="40" t="s">
        <v>26</v>
      </c>
      <c r="B71" s="41">
        <v>9610190</v>
      </c>
      <c r="C71" s="42">
        <v>4610160</v>
      </c>
      <c r="D71" s="43" t="s">
        <v>27</v>
      </c>
      <c r="E71" s="52" t="s">
        <v>28</v>
      </c>
      <c r="F71" s="45" t="s">
        <v>29</v>
      </c>
      <c r="G71" s="39">
        <v>1704.9</v>
      </c>
      <c r="H71" s="39">
        <v>1704.9</v>
      </c>
      <c r="I71" s="39">
        <v>1282.4</v>
      </c>
      <c r="J71" s="39">
        <v>48.2</v>
      </c>
      <c r="K71" s="39"/>
      <c r="L71" s="39"/>
      <c r="M71" s="39"/>
      <c r="N71" s="39"/>
      <c r="O71" s="39"/>
      <c r="P71" s="39"/>
      <c r="Q71" s="39"/>
      <c r="R71" s="34">
        <f t="shared" si="1"/>
        <v>1704.9</v>
      </c>
    </row>
    <row r="72" spans="1:18" s="27" customFormat="1" ht="59.25" customHeight="1">
      <c r="A72" s="40"/>
      <c r="B72" s="94"/>
      <c r="C72" s="71"/>
      <c r="D72" s="94"/>
      <c r="E72" s="56"/>
      <c r="F72" s="33" t="s">
        <v>197</v>
      </c>
      <c r="G72" s="34">
        <f>G73+G75+G80+G86+G88+G89+G91+G92</f>
        <v>34940.200000000004</v>
      </c>
      <c r="H72" s="34">
        <f>H73+H75+H80+H86+H88+H89+H91+H92</f>
        <v>2070.3</v>
      </c>
      <c r="I72" s="34">
        <f>I73+I75+I80+I86+I88+I89+I91+I92</f>
        <v>1587.4</v>
      </c>
      <c r="J72" s="34">
        <f>J73+J75+J80+J86+J88+J89+J91+J92</f>
        <v>82.7</v>
      </c>
      <c r="K72" s="34">
        <f>K73+K75+K80+K86+K88+K89+K91+K92</f>
        <v>32869.9</v>
      </c>
      <c r="L72" s="34">
        <f aca="true" t="shared" si="15" ref="L72:Q72">L73+L75+L88+L91+L92</f>
        <v>84982.5</v>
      </c>
      <c r="M72" s="34">
        <f t="shared" si="15"/>
        <v>0</v>
      </c>
      <c r="N72" s="34">
        <f t="shared" si="15"/>
        <v>0</v>
      </c>
      <c r="O72" s="34">
        <f t="shared" si="15"/>
        <v>0</v>
      </c>
      <c r="P72" s="34">
        <f t="shared" si="15"/>
        <v>84982.5</v>
      </c>
      <c r="Q72" s="34">
        <f t="shared" si="15"/>
        <v>81000</v>
      </c>
      <c r="R72" s="34">
        <f>R73+R75+R80+R86+R88+R91+R92</f>
        <v>119922.70000000001</v>
      </c>
    </row>
    <row r="73" spans="1:18" s="27" customFormat="1" ht="44.25" customHeight="1">
      <c r="A73" s="40" t="s">
        <v>26</v>
      </c>
      <c r="B73" s="41">
        <v>9610190</v>
      </c>
      <c r="C73" s="42">
        <v>4610160</v>
      </c>
      <c r="D73" s="43" t="s">
        <v>27</v>
      </c>
      <c r="E73" s="44" t="s">
        <v>28</v>
      </c>
      <c r="F73" s="45" t="s">
        <v>29</v>
      </c>
      <c r="G73" s="39">
        <v>2070.3</v>
      </c>
      <c r="H73" s="39">
        <v>2070.3</v>
      </c>
      <c r="I73" s="39">
        <v>1587.4</v>
      </c>
      <c r="J73" s="39">
        <v>82.7</v>
      </c>
      <c r="K73" s="39"/>
      <c r="L73" s="39"/>
      <c r="M73" s="39"/>
      <c r="N73" s="39"/>
      <c r="O73" s="39"/>
      <c r="P73" s="39"/>
      <c r="Q73" s="39"/>
      <c r="R73" s="34">
        <f t="shared" si="1"/>
        <v>2070.3</v>
      </c>
    </row>
    <row r="74" spans="1:18" s="27" customFormat="1" ht="43.5" customHeight="1">
      <c r="A74" s="40"/>
      <c r="B74" s="43"/>
      <c r="C74" s="71"/>
      <c r="D74" s="43"/>
      <c r="E74" s="44"/>
      <c r="F74" s="45"/>
      <c r="G74" s="87">
        <f>'[1]2.1'!E75</f>
        <v>0</v>
      </c>
      <c r="H74" s="39"/>
      <c r="I74" s="39">
        <f>'[1]2.1'!F75</f>
        <v>0</v>
      </c>
      <c r="J74" s="39">
        <f>'[1]2.1'!G75</f>
        <v>0</v>
      </c>
      <c r="K74" s="39"/>
      <c r="L74" s="39"/>
      <c r="M74" s="39"/>
      <c r="N74" s="39"/>
      <c r="O74" s="39"/>
      <c r="P74" s="39"/>
      <c r="Q74" s="39"/>
      <c r="R74" s="34">
        <f t="shared" si="1"/>
        <v>0</v>
      </c>
    </row>
    <row r="75" spans="1:18" s="27" customFormat="1" ht="43.5" customHeight="1">
      <c r="A75" s="40"/>
      <c r="B75" s="70"/>
      <c r="C75" s="54" t="s">
        <v>198</v>
      </c>
      <c r="D75" s="43" t="s">
        <v>199</v>
      </c>
      <c r="E75" s="95"/>
      <c r="F75" s="49" t="s">
        <v>200</v>
      </c>
      <c r="G75" s="96">
        <f aca="true" t="shared" si="16" ref="G75:Q75">G76+G77</f>
        <v>0</v>
      </c>
      <c r="H75" s="96">
        <f t="shared" si="16"/>
        <v>0</v>
      </c>
      <c r="I75" s="96">
        <f t="shared" si="16"/>
        <v>0</v>
      </c>
      <c r="J75" s="96">
        <f t="shared" si="16"/>
        <v>0</v>
      </c>
      <c r="K75" s="96">
        <f t="shared" si="16"/>
        <v>0</v>
      </c>
      <c r="L75" s="97">
        <f t="shared" si="16"/>
        <v>51000</v>
      </c>
      <c r="M75" s="98">
        <f t="shared" si="16"/>
        <v>0</v>
      </c>
      <c r="N75" s="98">
        <f t="shared" si="16"/>
        <v>0</v>
      </c>
      <c r="O75" s="98">
        <f t="shared" si="16"/>
        <v>0</v>
      </c>
      <c r="P75" s="97">
        <f t="shared" si="16"/>
        <v>51000</v>
      </c>
      <c r="Q75" s="97">
        <f t="shared" si="16"/>
        <v>51000</v>
      </c>
      <c r="R75" s="34">
        <f t="shared" si="1"/>
        <v>51000</v>
      </c>
    </row>
    <row r="76" spans="1:18" s="27" customFormat="1" ht="37.5" customHeight="1">
      <c r="A76" s="67" t="s">
        <v>201</v>
      </c>
      <c r="B76" s="99" t="s">
        <v>202</v>
      </c>
      <c r="C76" s="71" t="s">
        <v>203</v>
      </c>
      <c r="D76" s="70" t="s">
        <v>204</v>
      </c>
      <c r="E76" s="100" t="s">
        <v>205</v>
      </c>
      <c r="F76" s="61" t="s">
        <v>206</v>
      </c>
      <c r="G76" s="101">
        <f aca="true" t="shared" si="17" ref="G76:O76">G77</f>
        <v>0</v>
      </c>
      <c r="H76" s="62">
        <f t="shared" si="17"/>
        <v>0</v>
      </c>
      <c r="I76" s="62">
        <f t="shared" si="17"/>
        <v>0</v>
      </c>
      <c r="J76" s="62">
        <f t="shared" si="17"/>
        <v>0</v>
      </c>
      <c r="K76" s="62">
        <f t="shared" si="17"/>
        <v>0</v>
      </c>
      <c r="L76" s="62">
        <v>43000</v>
      </c>
      <c r="M76" s="62">
        <f t="shared" si="17"/>
        <v>0</v>
      </c>
      <c r="N76" s="62">
        <f t="shared" si="17"/>
        <v>0</v>
      </c>
      <c r="O76" s="62">
        <f t="shared" si="17"/>
        <v>0</v>
      </c>
      <c r="P76" s="62">
        <v>43000</v>
      </c>
      <c r="Q76" s="62">
        <v>43000</v>
      </c>
      <c r="R76" s="34">
        <f t="shared" si="1"/>
        <v>43000</v>
      </c>
    </row>
    <row r="77" spans="1:18" s="27" customFormat="1" ht="41.25" customHeight="1">
      <c r="A77" s="67"/>
      <c r="B77" s="59"/>
      <c r="C77" s="71" t="s">
        <v>207</v>
      </c>
      <c r="D77" s="68" t="s">
        <v>208</v>
      </c>
      <c r="E77" s="59" t="s">
        <v>205</v>
      </c>
      <c r="F77" s="102" t="s">
        <v>209</v>
      </c>
      <c r="G77" s="62">
        <f>'[1]2.1'!E84</f>
        <v>0</v>
      </c>
      <c r="H77" s="62"/>
      <c r="I77" s="62">
        <f>'[1]2.1'!F84</f>
        <v>0</v>
      </c>
      <c r="J77" s="62">
        <f>'[1]2.1'!G84</f>
        <v>0</v>
      </c>
      <c r="K77" s="62"/>
      <c r="L77" s="62">
        <v>8000</v>
      </c>
      <c r="M77" s="62"/>
      <c r="N77" s="62"/>
      <c r="O77" s="62"/>
      <c r="P77" s="62">
        <v>8000</v>
      </c>
      <c r="Q77" s="62">
        <v>8000</v>
      </c>
      <c r="R77" s="34">
        <f t="shared" si="1"/>
        <v>8000</v>
      </c>
    </row>
    <row r="78" spans="1:18" s="27" customFormat="1" ht="0.75" customHeight="1">
      <c r="A78" s="40"/>
      <c r="B78" s="52"/>
      <c r="C78" s="70"/>
      <c r="D78" s="52"/>
      <c r="E78" s="52"/>
      <c r="F78" s="38"/>
      <c r="G78" s="39">
        <f>'[1]2.1'!E76</f>
        <v>0</v>
      </c>
      <c r="H78" s="39"/>
      <c r="I78" s="39">
        <f>'[1]2.1'!F76</f>
        <v>0</v>
      </c>
      <c r="J78" s="39">
        <f>'[1]2.1'!G76</f>
        <v>0</v>
      </c>
      <c r="K78" s="39"/>
      <c r="L78" s="39">
        <f>'[1]2.1'!H76</f>
        <v>0</v>
      </c>
      <c r="M78" s="39">
        <f>'[1]2.1'!I76</f>
        <v>0</v>
      </c>
      <c r="N78" s="39">
        <f>'[1]2.1'!J76</f>
        <v>0</v>
      </c>
      <c r="O78" s="39">
        <f>'[1]2.1'!K76</f>
        <v>0</v>
      </c>
      <c r="P78" s="39">
        <f>'[1]2.1'!L76</f>
        <v>0</v>
      </c>
      <c r="Q78" s="39">
        <f>'[1]2.1'!M76</f>
        <v>0</v>
      </c>
      <c r="R78" s="34">
        <f t="shared" si="1"/>
        <v>0</v>
      </c>
    </row>
    <row r="79" spans="1:18" s="27" customFormat="1" ht="15" hidden="1">
      <c r="A79" s="40"/>
      <c r="B79" s="52"/>
      <c r="C79" s="70"/>
      <c r="D79" s="52"/>
      <c r="E79" s="52"/>
      <c r="F79" s="38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4">
        <f t="shared" si="1"/>
        <v>0</v>
      </c>
    </row>
    <row r="80" spans="1:18" s="27" customFormat="1" ht="47.25" customHeight="1">
      <c r="A80" s="40" t="s">
        <v>210</v>
      </c>
      <c r="B80" s="52" t="s">
        <v>211</v>
      </c>
      <c r="C80" s="54" t="s">
        <v>212</v>
      </c>
      <c r="D80" s="52" t="s">
        <v>213</v>
      </c>
      <c r="E80" s="52" t="s">
        <v>205</v>
      </c>
      <c r="F80" s="38" t="s">
        <v>214</v>
      </c>
      <c r="G80" s="39">
        <v>32646.9</v>
      </c>
      <c r="H80" s="39"/>
      <c r="I80" s="39"/>
      <c r="J80" s="39"/>
      <c r="K80" s="39">
        <v>32646.9</v>
      </c>
      <c r="L80" s="39">
        <f>'[1]2.1'!H77</f>
        <v>0</v>
      </c>
      <c r="M80" s="39">
        <f>'[1]2.1'!I77</f>
        <v>0</v>
      </c>
      <c r="N80" s="39">
        <f>'[1]2.1'!J77</f>
        <v>0</v>
      </c>
      <c r="O80" s="39">
        <f>'[1]2.1'!K77</f>
        <v>0</v>
      </c>
      <c r="P80" s="39">
        <f>'[1]2.1'!L77</f>
        <v>0</v>
      </c>
      <c r="Q80" s="39">
        <f>'[1]2.1'!M77</f>
        <v>0</v>
      </c>
      <c r="R80" s="34">
        <f t="shared" si="1"/>
        <v>32646.9</v>
      </c>
    </row>
    <row r="81" spans="1:18" s="27" customFormat="1" ht="51.75">
      <c r="A81" s="40" t="s">
        <v>215</v>
      </c>
      <c r="B81" s="52"/>
      <c r="C81" s="71"/>
      <c r="D81" s="52" t="s">
        <v>216</v>
      </c>
      <c r="E81" s="52"/>
      <c r="F81" s="38" t="s">
        <v>217</v>
      </c>
      <c r="G81" s="39">
        <f>'[1]2.1'!E78</f>
        <v>0</v>
      </c>
      <c r="H81" s="39"/>
      <c r="I81" s="39">
        <f>'[1]2.1'!F78</f>
        <v>0</v>
      </c>
      <c r="J81" s="39">
        <f>'[1]2.1'!G78</f>
        <v>0</v>
      </c>
      <c r="K81" s="39"/>
      <c r="L81" s="39">
        <f>'[1]2.1'!H78</f>
        <v>0</v>
      </c>
      <c r="M81" s="39">
        <f>'[1]2.1'!I78</f>
        <v>0</v>
      </c>
      <c r="N81" s="39">
        <f>'[1]2.1'!J78</f>
        <v>0</v>
      </c>
      <c r="O81" s="39">
        <f>'[1]2.1'!K78</f>
        <v>0</v>
      </c>
      <c r="P81" s="39">
        <f>'[1]2.1'!L78</f>
        <v>0</v>
      </c>
      <c r="Q81" s="39">
        <f>'[1]2.1'!M78</f>
        <v>0</v>
      </c>
      <c r="R81" s="34">
        <f t="shared" si="1"/>
        <v>0</v>
      </c>
    </row>
    <row r="82" spans="1:18" s="27" customFormat="1" ht="64.5">
      <c r="A82" s="40" t="s">
        <v>218</v>
      </c>
      <c r="B82" s="52"/>
      <c r="C82" s="71"/>
      <c r="D82" s="52" t="s">
        <v>219</v>
      </c>
      <c r="E82" s="52"/>
      <c r="F82" s="38" t="s">
        <v>220</v>
      </c>
      <c r="G82" s="39">
        <f>'[1]2.1'!E79</f>
        <v>0</v>
      </c>
      <c r="H82" s="39"/>
      <c r="I82" s="39">
        <f>'[1]2.1'!F79</f>
        <v>0</v>
      </c>
      <c r="J82" s="39">
        <f>'[1]2.1'!G79</f>
        <v>0</v>
      </c>
      <c r="K82" s="39"/>
      <c r="L82" s="39">
        <f>'[1]2.1'!H79</f>
        <v>0</v>
      </c>
      <c r="M82" s="39">
        <f>'[1]2.1'!I79</f>
        <v>0</v>
      </c>
      <c r="N82" s="39">
        <f>'[1]2.1'!J79</f>
        <v>0</v>
      </c>
      <c r="O82" s="39">
        <f>'[1]2.1'!K79</f>
        <v>0</v>
      </c>
      <c r="P82" s="39">
        <f>'[1]2.1'!L79</f>
        <v>0</v>
      </c>
      <c r="Q82" s="39">
        <f>'[1]2.1'!M79</f>
        <v>0</v>
      </c>
      <c r="R82" s="34">
        <f t="shared" si="1"/>
        <v>0</v>
      </c>
    </row>
    <row r="83" spans="1:18" s="27" customFormat="1" ht="64.5">
      <c r="A83" s="40" t="s">
        <v>221</v>
      </c>
      <c r="B83" s="52"/>
      <c r="C83" s="71"/>
      <c r="D83" s="52" t="s">
        <v>36</v>
      </c>
      <c r="E83" s="52"/>
      <c r="F83" s="38" t="s">
        <v>222</v>
      </c>
      <c r="G83" s="39">
        <f>'[1]2.1'!E80</f>
        <v>0</v>
      </c>
      <c r="H83" s="39"/>
      <c r="I83" s="39">
        <f>'[1]2.1'!F80</f>
        <v>0</v>
      </c>
      <c r="J83" s="39">
        <f>'[1]2.1'!G80</f>
        <v>0</v>
      </c>
      <c r="K83" s="39"/>
      <c r="L83" s="39">
        <f>'[1]2.1'!H80</f>
        <v>0</v>
      </c>
      <c r="M83" s="39">
        <f>'[1]2.1'!I80</f>
        <v>0</v>
      </c>
      <c r="N83" s="39">
        <f>'[1]2.1'!J80</f>
        <v>0</v>
      </c>
      <c r="O83" s="39">
        <f>'[1]2.1'!K80</f>
        <v>0</v>
      </c>
      <c r="P83" s="39">
        <f>'[1]2.1'!L80</f>
        <v>0</v>
      </c>
      <c r="Q83" s="39">
        <f>'[1]2.1'!M80</f>
        <v>0</v>
      </c>
      <c r="R83" s="34">
        <f t="shared" si="1"/>
        <v>0</v>
      </c>
    </row>
    <row r="84" spans="1:18" s="27" customFormat="1" ht="51.75">
      <c r="A84" s="40" t="s">
        <v>223</v>
      </c>
      <c r="B84" s="52"/>
      <c r="C84" s="71"/>
      <c r="D84" s="52" t="s">
        <v>36</v>
      </c>
      <c r="E84" s="52"/>
      <c r="F84" s="38" t="s">
        <v>224</v>
      </c>
      <c r="G84" s="39">
        <f>'[1]2.1'!E81</f>
        <v>0</v>
      </c>
      <c r="H84" s="39"/>
      <c r="I84" s="39">
        <f>'[1]2.1'!F81</f>
        <v>0</v>
      </c>
      <c r="J84" s="39">
        <f>'[1]2.1'!G81</f>
        <v>0</v>
      </c>
      <c r="K84" s="39"/>
      <c r="L84" s="39">
        <f>'[1]2.1'!H81</f>
        <v>0</v>
      </c>
      <c r="M84" s="39">
        <f>'[1]2.1'!I81</f>
        <v>0</v>
      </c>
      <c r="N84" s="39">
        <f>'[1]2.1'!J81</f>
        <v>0</v>
      </c>
      <c r="O84" s="39">
        <f>'[1]2.1'!K81</f>
        <v>0</v>
      </c>
      <c r="P84" s="39">
        <f>'[1]2.1'!L81</f>
        <v>0</v>
      </c>
      <c r="Q84" s="39">
        <f>'[1]2.1'!M81</f>
        <v>0</v>
      </c>
      <c r="R84" s="34">
        <f t="shared" si="1"/>
        <v>0</v>
      </c>
    </row>
    <row r="85" spans="1:18" s="27" customFormat="1" ht="69.75">
      <c r="A85" s="40" t="s">
        <v>225</v>
      </c>
      <c r="B85" s="64"/>
      <c r="C85" s="71"/>
      <c r="D85" s="64" t="s">
        <v>36</v>
      </c>
      <c r="E85" s="57"/>
      <c r="F85" s="103" t="s">
        <v>226</v>
      </c>
      <c r="G85" s="39">
        <f>'[1]2.1'!E82</f>
        <v>0</v>
      </c>
      <c r="H85" s="39"/>
      <c r="I85" s="39">
        <f>'[1]2.1'!F82</f>
        <v>0</v>
      </c>
      <c r="J85" s="39">
        <f>'[1]2.1'!G82</f>
        <v>0</v>
      </c>
      <c r="K85" s="39"/>
      <c r="L85" s="39">
        <f>'[1]2.1'!H82</f>
        <v>0</v>
      </c>
      <c r="M85" s="39">
        <f>'[1]2.1'!I82</f>
        <v>0</v>
      </c>
      <c r="N85" s="39">
        <f>'[1]2.1'!J82</f>
        <v>0</v>
      </c>
      <c r="O85" s="39">
        <f>'[1]2.1'!K82</f>
        <v>0</v>
      </c>
      <c r="P85" s="39">
        <f>'[1]2.1'!L82</f>
        <v>0</v>
      </c>
      <c r="Q85" s="39">
        <f>'[1]2.1'!M82</f>
        <v>0</v>
      </c>
      <c r="R85" s="34">
        <f t="shared" si="1"/>
        <v>0</v>
      </c>
    </row>
    <row r="86" spans="1:18" s="27" customFormat="1" ht="31.5" customHeight="1">
      <c r="A86" s="40" t="s">
        <v>210</v>
      </c>
      <c r="B86" s="43" t="s">
        <v>211</v>
      </c>
      <c r="C86" s="54" t="s">
        <v>212</v>
      </c>
      <c r="D86" s="43" t="s">
        <v>213</v>
      </c>
      <c r="E86" s="43" t="s">
        <v>205</v>
      </c>
      <c r="F86" s="38" t="s">
        <v>214</v>
      </c>
      <c r="G86" s="80">
        <v>223</v>
      </c>
      <c r="H86" s="39"/>
      <c r="I86" s="39"/>
      <c r="J86" s="39"/>
      <c r="K86" s="39">
        <v>223</v>
      </c>
      <c r="L86" s="39"/>
      <c r="M86" s="39"/>
      <c r="N86" s="39"/>
      <c r="O86" s="39"/>
      <c r="P86" s="39"/>
      <c r="Q86" s="39"/>
      <c r="R86" s="34">
        <f t="shared" si="1"/>
        <v>223</v>
      </c>
    </row>
    <row r="87" spans="1:18" s="27" customFormat="1" ht="0.75" customHeight="1" hidden="1">
      <c r="A87" s="40" t="s">
        <v>210</v>
      </c>
      <c r="B87" s="43" t="s">
        <v>211</v>
      </c>
      <c r="C87" s="71"/>
      <c r="D87" s="43" t="s">
        <v>227</v>
      </c>
      <c r="E87" s="43" t="s">
        <v>205</v>
      </c>
      <c r="F87" s="45" t="s">
        <v>228</v>
      </c>
      <c r="G87" s="80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4">
        <f t="shared" si="1"/>
        <v>0</v>
      </c>
    </row>
    <row r="88" spans="1:18" s="27" customFormat="1" ht="35.25" customHeight="1">
      <c r="A88" s="40"/>
      <c r="B88" s="43"/>
      <c r="C88" s="71" t="s">
        <v>229</v>
      </c>
      <c r="D88" s="43" t="s">
        <v>230</v>
      </c>
      <c r="E88" s="104"/>
      <c r="F88" s="45" t="s">
        <v>231</v>
      </c>
      <c r="G88" s="80">
        <f aca="true" t="shared" si="18" ref="G88:Q88">G89</f>
        <v>0</v>
      </c>
      <c r="H88" s="80">
        <f t="shared" si="18"/>
        <v>0</v>
      </c>
      <c r="I88" s="80">
        <f t="shared" si="18"/>
        <v>0</v>
      </c>
      <c r="J88" s="80">
        <f t="shared" si="18"/>
        <v>0</v>
      </c>
      <c r="K88" s="80">
        <f t="shared" si="18"/>
        <v>0</v>
      </c>
      <c r="L88" s="80">
        <f t="shared" si="18"/>
        <v>3982.5</v>
      </c>
      <c r="M88" s="80">
        <f t="shared" si="18"/>
        <v>0</v>
      </c>
      <c r="N88" s="80">
        <f t="shared" si="18"/>
        <v>0</v>
      </c>
      <c r="O88" s="80">
        <f t="shared" si="18"/>
        <v>0</v>
      </c>
      <c r="P88" s="80">
        <f t="shared" si="18"/>
        <v>3982.5</v>
      </c>
      <c r="Q88" s="80">
        <f t="shared" si="18"/>
        <v>0</v>
      </c>
      <c r="R88" s="34">
        <f t="shared" si="1"/>
        <v>3982.5</v>
      </c>
    </row>
    <row r="89" spans="1:18" s="27" customFormat="1" ht="120" customHeight="1">
      <c r="A89" s="67" t="s">
        <v>36</v>
      </c>
      <c r="B89" s="70" t="s">
        <v>232</v>
      </c>
      <c r="C89" s="71" t="s">
        <v>233</v>
      </c>
      <c r="D89" s="70" t="s">
        <v>234</v>
      </c>
      <c r="E89" s="105" t="s">
        <v>235</v>
      </c>
      <c r="F89" s="61" t="s">
        <v>236</v>
      </c>
      <c r="G89" s="81">
        <f>G90</f>
        <v>0</v>
      </c>
      <c r="H89" s="62">
        <f>H90</f>
        <v>0</v>
      </c>
      <c r="I89" s="62">
        <f>I90</f>
        <v>0</v>
      </c>
      <c r="J89" s="62">
        <f>J90</f>
        <v>0</v>
      </c>
      <c r="K89" s="62">
        <f>K90</f>
        <v>0</v>
      </c>
      <c r="L89" s="62">
        <v>3982.5</v>
      </c>
      <c r="M89" s="62"/>
      <c r="N89" s="62">
        <f>N90</f>
        <v>0</v>
      </c>
      <c r="O89" s="62">
        <f>O90</f>
        <v>0</v>
      </c>
      <c r="P89" s="62">
        <v>3982.5</v>
      </c>
      <c r="Q89" s="62">
        <f>Q90</f>
        <v>0</v>
      </c>
      <c r="R89" s="63">
        <f t="shared" si="1"/>
        <v>3982.5</v>
      </c>
    </row>
    <row r="90" spans="1:18" s="27" customFormat="1" ht="32.25" customHeight="1" hidden="1">
      <c r="A90" s="40"/>
      <c r="B90" s="43"/>
      <c r="C90" s="70"/>
      <c r="D90" s="43"/>
      <c r="E90" s="43"/>
      <c r="F90" s="106"/>
      <c r="G90" s="80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4">
        <f>L90+G90</f>
        <v>0</v>
      </c>
    </row>
    <row r="91" spans="1:18" s="27" customFormat="1" ht="41.25" customHeight="1">
      <c r="A91" s="40"/>
      <c r="B91" s="40"/>
      <c r="C91" s="54" t="s">
        <v>237</v>
      </c>
      <c r="D91" s="43" t="s">
        <v>238</v>
      </c>
      <c r="E91" s="43" t="s">
        <v>239</v>
      </c>
      <c r="F91" s="45" t="s">
        <v>240</v>
      </c>
      <c r="G91" s="88"/>
      <c r="H91" s="88"/>
      <c r="I91" s="88"/>
      <c r="J91" s="88"/>
      <c r="K91" s="88"/>
      <c r="L91" s="88">
        <v>10000</v>
      </c>
      <c r="M91" s="88"/>
      <c r="N91" s="88"/>
      <c r="O91" s="88"/>
      <c r="P91" s="88">
        <v>10000</v>
      </c>
      <c r="Q91" s="88">
        <v>10000</v>
      </c>
      <c r="R91" s="34">
        <f t="shared" si="1"/>
        <v>10000</v>
      </c>
    </row>
    <row r="92" spans="1:18" s="27" customFormat="1" ht="36.75" customHeight="1">
      <c r="A92" s="40" t="s">
        <v>241</v>
      </c>
      <c r="B92" s="43" t="s">
        <v>242</v>
      </c>
      <c r="C92" s="54" t="s">
        <v>243</v>
      </c>
      <c r="D92" s="43" t="s">
        <v>244</v>
      </c>
      <c r="E92" s="43" t="s">
        <v>239</v>
      </c>
      <c r="F92" s="45" t="s">
        <v>245</v>
      </c>
      <c r="G92" s="107">
        <f>'[1]2.1'!E85</f>
        <v>0</v>
      </c>
      <c r="H92" s="107"/>
      <c r="I92" s="107">
        <f>'[1]2.1'!F85</f>
        <v>0</v>
      </c>
      <c r="J92" s="107">
        <f>'[1]2.1'!G85</f>
        <v>0</v>
      </c>
      <c r="K92" s="107"/>
      <c r="L92" s="107">
        <v>20000</v>
      </c>
      <c r="M92" s="107"/>
      <c r="N92" s="107"/>
      <c r="O92" s="107"/>
      <c r="P92" s="107">
        <v>20000</v>
      </c>
      <c r="Q92" s="107">
        <v>20000</v>
      </c>
      <c r="R92" s="34">
        <f t="shared" si="1"/>
        <v>20000</v>
      </c>
    </row>
    <row r="93" spans="1:18" s="27" customFormat="1" ht="39">
      <c r="A93" s="40"/>
      <c r="B93" s="58"/>
      <c r="C93" s="70"/>
      <c r="D93" s="58"/>
      <c r="E93" s="58"/>
      <c r="F93" s="82" t="s">
        <v>246</v>
      </c>
      <c r="G93" s="34">
        <f aca="true" t="shared" si="19" ref="G93:R93">G94+G96+G97+G98</f>
        <v>76727.9</v>
      </c>
      <c r="H93" s="34">
        <f t="shared" si="19"/>
        <v>76727.9</v>
      </c>
      <c r="I93" s="34">
        <f t="shared" si="19"/>
        <v>56817.50000000001</v>
      </c>
      <c r="J93" s="34">
        <f t="shared" si="19"/>
        <v>3769.4</v>
      </c>
      <c r="K93" s="34">
        <f t="shared" si="19"/>
        <v>0</v>
      </c>
      <c r="L93" s="34">
        <f t="shared" si="19"/>
        <v>13992.900000000001</v>
      </c>
      <c r="M93" s="34">
        <f t="shared" si="19"/>
        <v>6005.6</v>
      </c>
      <c r="N93" s="34">
        <f t="shared" si="19"/>
        <v>4761.2</v>
      </c>
      <c r="O93" s="34">
        <f t="shared" si="19"/>
        <v>83.7</v>
      </c>
      <c r="P93" s="34">
        <f t="shared" si="19"/>
        <v>7987.3</v>
      </c>
      <c r="Q93" s="34">
        <f t="shared" si="19"/>
        <v>7954.3</v>
      </c>
      <c r="R93" s="34">
        <f t="shared" si="19"/>
        <v>90720.79999999999</v>
      </c>
    </row>
    <row r="94" spans="1:18" s="27" customFormat="1" ht="25.5">
      <c r="A94" s="40" t="s">
        <v>26</v>
      </c>
      <c r="B94" s="41">
        <v>9610190</v>
      </c>
      <c r="C94" s="42">
        <v>4610160</v>
      </c>
      <c r="D94" s="43" t="s">
        <v>27</v>
      </c>
      <c r="E94" s="52" t="s">
        <v>28</v>
      </c>
      <c r="F94" s="45" t="s">
        <v>29</v>
      </c>
      <c r="G94" s="39">
        <v>1271.1</v>
      </c>
      <c r="H94" s="39">
        <v>1271.1</v>
      </c>
      <c r="I94" s="39">
        <v>1005.3</v>
      </c>
      <c r="J94" s="39">
        <v>29.9</v>
      </c>
      <c r="K94" s="39"/>
      <c r="L94" s="39"/>
      <c r="M94" s="39"/>
      <c r="N94" s="39"/>
      <c r="O94" s="39"/>
      <c r="P94" s="39"/>
      <c r="Q94" s="39"/>
      <c r="R94" s="34">
        <f>L94+G94</f>
        <v>1271.1</v>
      </c>
    </row>
    <row r="95" spans="3:18" s="27" customFormat="1" ht="32.25" customHeight="1" hidden="1">
      <c r="C95" s="108"/>
      <c r="F95" s="3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>
        <f>L95+G95</f>
        <v>0</v>
      </c>
    </row>
    <row r="96" spans="1:18" s="27" customFormat="1" ht="15">
      <c r="A96" s="40" t="s">
        <v>247</v>
      </c>
      <c r="B96" s="52" t="s">
        <v>248</v>
      </c>
      <c r="C96" s="71" t="s">
        <v>249</v>
      </c>
      <c r="D96" s="52" t="s">
        <v>250</v>
      </c>
      <c r="E96" s="52" t="s">
        <v>251</v>
      </c>
      <c r="F96" s="38" t="s">
        <v>252</v>
      </c>
      <c r="G96" s="39">
        <v>12901.8</v>
      </c>
      <c r="H96" s="39">
        <v>12901.8</v>
      </c>
      <c r="I96" s="39">
        <v>8435.1</v>
      </c>
      <c r="J96" s="39">
        <v>1358.9</v>
      </c>
      <c r="K96" s="39"/>
      <c r="L96" s="39">
        <v>7834.3</v>
      </c>
      <c r="M96" s="39"/>
      <c r="N96" s="39"/>
      <c r="O96" s="39"/>
      <c r="P96" s="39">
        <v>7834.3</v>
      </c>
      <c r="Q96" s="39">
        <v>7834.3</v>
      </c>
      <c r="R96" s="39">
        <f aca="true" t="shared" si="20" ref="R96:R110">L96+G96</f>
        <v>20736.1</v>
      </c>
    </row>
    <row r="97" spans="1:18" s="27" customFormat="1" ht="60.75" customHeight="1">
      <c r="A97" s="40" t="s">
        <v>253</v>
      </c>
      <c r="B97" s="52" t="s">
        <v>254</v>
      </c>
      <c r="C97" s="54" t="s">
        <v>255</v>
      </c>
      <c r="D97" s="52" t="s">
        <v>256</v>
      </c>
      <c r="E97" s="52" t="s">
        <v>77</v>
      </c>
      <c r="F97" s="38" t="s">
        <v>257</v>
      </c>
      <c r="G97" s="39">
        <v>60693.1</v>
      </c>
      <c r="H97" s="39">
        <v>60693.1</v>
      </c>
      <c r="I97" s="39">
        <v>46421.8</v>
      </c>
      <c r="J97" s="39">
        <v>2380.6</v>
      </c>
      <c r="K97" s="39"/>
      <c r="L97" s="39">
        <v>6158.6</v>
      </c>
      <c r="M97" s="39">
        <v>6005.6</v>
      </c>
      <c r="N97" s="39">
        <v>4761.2</v>
      </c>
      <c r="O97" s="39">
        <v>83.7</v>
      </c>
      <c r="P97" s="39">
        <v>153</v>
      </c>
      <c r="Q97" s="39">
        <v>120</v>
      </c>
      <c r="R97" s="39">
        <f t="shared" si="20"/>
        <v>66851.7</v>
      </c>
    </row>
    <row r="98" spans="1:18" s="27" customFormat="1" ht="25.5">
      <c r="A98" s="40"/>
      <c r="B98" s="64"/>
      <c r="C98" s="54" t="s">
        <v>258</v>
      </c>
      <c r="D98" s="64" t="s">
        <v>259</v>
      </c>
      <c r="E98" s="64"/>
      <c r="F98" s="109" t="s">
        <v>260</v>
      </c>
      <c r="G98" s="87">
        <f aca="true" t="shared" si="21" ref="G98:R98">G99+G100</f>
        <v>1861.9</v>
      </c>
      <c r="H98" s="87">
        <f t="shared" si="21"/>
        <v>1861.9</v>
      </c>
      <c r="I98" s="87">
        <f t="shared" si="21"/>
        <v>955.3</v>
      </c>
      <c r="J98" s="87">
        <f t="shared" si="21"/>
        <v>0</v>
      </c>
      <c r="K98" s="87">
        <f t="shared" si="21"/>
        <v>0</v>
      </c>
      <c r="L98" s="87">
        <f t="shared" si="21"/>
        <v>0</v>
      </c>
      <c r="M98" s="87">
        <f t="shared" si="21"/>
        <v>0</v>
      </c>
      <c r="N98" s="87">
        <f t="shared" si="21"/>
        <v>0</v>
      </c>
      <c r="O98" s="87">
        <f t="shared" si="21"/>
        <v>0</v>
      </c>
      <c r="P98" s="87">
        <f t="shared" si="21"/>
        <v>0</v>
      </c>
      <c r="Q98" s="87">
        <f t="shared" si="21"/>
        <v>0</v>
      </c>
      <c r="R98" s="39">
        <f t="shared" si="21"/>
        <v>1861.9</v>
      </c>
    </row>
    <row r="99" spans="1:18" s="27" customFormat="1" ht="39" customHeight="1">
      <c r="A99" s="67" t="s">
        <v>261</v>
      </c>
      <c r="B99" s="73" t="s">
        <v>262</v>
      </c>
      <c r="C99" s="71" t="s">
        <v>263</v>
      </c>
      <c r="D99" s="73" t="s">
        <v>264</v>
      </c>
      <c r="E99" s="73" t="s">
        <v>265</v>
      </c>
      <c r="F99" s="110" t="s">
        <v>266</v>
      </c>
      <c r="G99" s="111">
        <v>1231.9</v>
      </c>
      <c r="H99" s="111">
        <v>1231.9</v>
      </c>
      <c r="I99" s="111">
        <v>955.3</v>
      </c>
      <c r="J99" s="111"/>
      <c r="K99" s="111"/>
      <c r="L99" s="111"/>
      <c r="M99" s="111"/>
      <c r="N99" s="111"/>
      <c r="O99" s="111"/>
      <c r="P99" s="111"/>
      <c r="Q99" s="111"/>
      <c r="R99" s="62">
        <f t="shared" si="20"/>
        <v>1231.9</v>
      </c>
    </row>
    <row r="100" spans="1:18" s="27" customFormat="1" ht="29.25" customHeight="1">
      <c r="A100" s="67" t="s">
        <v>267</v>
      </c>
      <c r="B100" s="59" t="s">
        <v>268</v>
      </c>
      <c r="C100" s="71" t="s">
        <v>269</v>
      </c>
      <c r="D100" s="59" t="s">
        <v>270</v>
      </c>
      <c r="E100" s="59" t="s">
        <v>265</v>
      </c>
      <c r="F100" s="112" t="s">
        <v>271</v>
      </c>
      <c r="G100" s="67" t="s">
        <v>272</v>
      </c>
      <c r="H100" s="67" t="s">
        <v>272</v>
      </c>
      <c r="I100" s="67"/>
      <c r="J100" s="67"/>
      <c r="K100" s="67"/>
      <c r="L100" s="67"/>
      <c r="M100" s="67"/>
      <c r="N100" s="67"/>
      <c r="O100" s="67"/>
      <c r="P100" s="67"/>
      <c r="Q100" s="67"/>
      <c r="R100" s="62">
        <f t="shared" si="20"/>
        <v>630</v>
      </c>
    </row>
    <row r="101" spans="1:18" s="27" customFormat="1" ht="33.75" customHeight="1">
      <c r="A101" s="40"/>
      <c r="B101" s="54"/>
      <c r="C101" s="71"/>
      <c r="D101" s="54"/>
      <c r="E101" s="54"/>
      <c r="F101" s="113" t="s">
        <v>273</v>
      </c>
      <c r="G101" s="114">
        <f>G102</f>
        <v>3360.8</v>
      </c>
      <c r="H101" s="114">
        <f aca="true" t="shared" si="22" ref="H101:Q101">H102</f>
        <v>3360.8</v>
      </c>
      <c r="I101" s="114">
        <f t="shared" si="22"/>
        <v>2488.4</v>
      </c>
      <c r="J101" s="114">
        <f t="shared" si="22"/>
        <v>93.4</v>
      </c>
      <c r="K101" s="114">
        <f t="shared" si="22"/>
        <v>0</v>
      </c>
      <c r="L101" s="114">
        <f t="shared" si="22"/>
        <v>0</v>
      </c>
      <c r="M101" s="114">
        <f t="shared" si="22"/>
        <v>0</v>
      </c>
      <c r="N101" s="114">
        <f t="shared" si="22"/>
        <v>0</v>
      </c>
      <c r="O101" s="114">
        <f t="shared" si="22"/>
        <v>0</v>
      </c>
      <c r="P101" s="114">
        <f t="shared" si="22"/>
        <v>0</v>
      </c>
      <c r="Q101" s="114">
        <f t="shared" si="22"/>
        <v>0</v>
      </c>
      <c r="R101" s="39">
        <f t="shared" si="20"/>
        <v>3360.8</v>
      </c>
    </row>
    <row r="102" spans="1:18" s="27" customFormat="1" ht="43.5" customHeight="1">
      <c r="A102" s="40" t="s">
        <v>26</v>
      </c>
      <c r="B102" s="41">
        <v>9610190</v>
      </c>
      <c r="C102" s="42">
        <v>4610160</v>
      </c>
      <c r="D102" s="43" t="s">
        <v>27</v>
      </c>
      <c r="E102" s="52" t="s">
        <v>28</v>
      </c>
      <c r="F102" s="45" t="s">
        <v>29</v>
      </c>
      <c r="G102" s="88">
        <v>3360.8</v>
      </c>
      <c r="H102" s="88">
        <v>3360.8</v>
      </c>
      <c r="I102" s="88">
        <v>2488.4</v>
      </c>
      <c r="J102" s="88">
        <v>93.4</v>
      </c>
      <c r="K102" s="88"/>
      <c r="L102" s="88"/>
      <c r="M102" s="88"/>
      <c r="N102" s="88"/>
      <c r="O102" s="88"/>
      <c r="P102" s="88"/>
      <c r="Q102" s="88"/>
      <c r="R102" s="39">
        <f t="shared" si="20"/>
        <v>3360.8</v>
      </c>
    </row>
    <row r="103" spans="1:18" s="27" customFormat="1" ht="57.75" customHeight="1">
      <c r="A103" s="40"/>
      <c r="B103" s="54"/>
      <c r="C103" s="71"/>
      <c r="D103" s="54"/>
      <c r="E103" s="54"/>
      <c r="F103" s="113" t="s">
        <v>274</v>
      </c>
      <c r="G103" s="114">
        <f>G104+G105+G106+G91</f>
        <v>1928.1</v>
      </c>
      <c r="H103" s="114">
        <f>H104+H105+H106+H91</f>
        <v>1928.1</v>
      </c>
      <c r="I103" s="114">
        <f>I104+I105+I106+I91</f>
        <v>1502</v>
      </c>
      <c r="J103" s="114">
        <f>J104+J105+J106+J91</f>
        <v>77.9</v>
      </c>
      <c r="K103" s="114">
        <f>K104+K105+K106+K91</f>
        <v>0</v>
      </c>
      <c r="L103" s="114">
        <f aca="true" t="shared" si="23" ref="L103:Q103">L105+L106</f>
        <v>17942.3</v>
      </c>
      <c r="M103" s="114">
        <f t="shared" si="23"/>
        <v>0</v>
      </c>
      <c r="N103" s="114">
        <f t="shared" si="23"/>
        <v>0</v>
      </c>
      <c r="O103" s="114">
        <f t="shared" si="23"/>
        <v>0</v>
      </c>
      <c r="P103" s="114">
        <f t="shared" si="23"/>
        <v>17942.3</v>
      </c>
      <c r="Q103" s="114">
        <f t="shared" si="23"/>
        <v>17942.3</v>
      </c>
      <c r="R103" s="34">
        <f t="shared" si="20"/>
        <v>19870.399999999998</v>
      </c>
    </row>
    <row r="104" spans="1:18" s="27" customFormat="1" ht="25.5">
      <c r="A104" s="40" t="s">
        <v>26</v>
      </c>
      <c r="B104" s="41">
        <v>9610190</v>
      </c>
      <c r="C104" s="42">
        <v>4610160</v>
      </c>
      <c r="D104" s="43" t="s">
        <v>27</v>
      </c>
      <c r="E104" s="52" t="s">
        <v>28</v>
      </c>
      <c r="F104" s="45" t="s">
        <v>29</v>
      </c>
      <c r="G104" s="107">
        <v>1928.1</v>
      </c>
      <c r="H104" s="107">
        <v>1928.1</v>
      </c>
      <c r="I104" s="107">
        <v>1502</v>
      </c>
      <c r="J104" s="107">
        <v>77.9</v>
      </c>
      <c r="K104" s="107"/>
      <c r="L104" s="107"/>
      <c r="M104" s="107"/>
      <c r="N104" s="107"/>
      <c r="O104" s="107"/>
      <c r="P104" s="107"/>
      <c r="Q104" s="107"/>
      <c r="R104" s="39">
        <f t="shared" si="20"/>
        <v>1928.1</v>
      </c>
    </row>
    <row r="105" spans="1:18" s="27" customFormat="1" ht="25.5">
      <c r="A105" s="40" t="s">
        <v>241</v>
      </c>
      <c r="B105" s="43" t="s">
        <v>242</v>
      </c>
      <c r="C105" s="54" t="s">
        <v>243</v>
      </c>
      <c r="D105" s="43" t="s">
        <v>244</v>
      </c>
      <c r="E105" s="43" t="s">
        <v>239</v>
      </c>
      <c r="F105" s="45" t="s">
        <v>245</v>
      </c>
      <c r="G105" s="107">
        <f>'[1]2.1'!E98</f>
        <v>0</v>
      </c>
      <c r="H105" s="107"/>
      <c r="I105" s="107">
        <f>'[1]2.1'!F98</f>
        <v>0</v>
      </c>
      <c r="J105" s="107">
        <f>'[1]2.1'!G98</f>
        <v>0</v>
      </c>
      <c r="K105" s="107"/>
      <c r="L105" s="107">
        <f>25974.1-20000</f>
        <v>5974.0999999999985</v>
      </c>
      <c r="M105" s="107"/>
      <c r="N105" s="107"/>
      <c r="O105" s="107"/>
      <c r="P105" s="107">
        <f>25974.1-20000</f>
        <v>5974.0999999999985</v>
      </c>
      <c r="Q105" s="107">
        <f>25974.1-20000</f>
        <v>5974.0999999999985</v>
      </c>
      <c r="R105" s="39">
        <f t="shared" si="20"/>
        <v>5974.0999999999985</v>
      </c>
    </row>
    <row r="106" spans="1:18" s="27" customFormat="1" ht="36" customHeight="1">
      <c r="A106" s="40"/>
      <c r="B106" s="43"/>
      <c r="C106" s="54" t="s">
        <v>275</v>
      </c>
      <c r="D106" s="43" t="s">
        <v>276</v>
      </c>
      <c r="E106" s="43"/>
      <c r="F106" s="45" t="s">
        <v>277</v>
      </c>
      <c r="G106" s="107"/>
      <c r="H106" s="107"/>
      <c r="I106" s="107"/>
      <c r="J106" s="107"/>
      <c r="K106" s="107"/>
      <c r="L106" s="107">
        <f>L107+L109</f>
        <v>11968.2</v>
      </c>
      <c r="M106" s="107">
        <f>M107+M109</f>
        <v>0</v>
      </c>
      <c r="N106" s="107">
        <f>N107+N109</f>
        <v>0</v>
      </c>
      <c r="O106" s="107">
        <f>O107+O109</f>
        <v>0</v>
      </c>
      <c r="P106" s="107">
        <f>P107+P109</f>
        <v>11968.2</v>
      </c>
      <c r="Q106" s="107">
        <f>Q107+Q109</f>
        <v>11968.2</v>
      </c>
      <c r="R106" s="107">
        <f>R107+R109</f>
        <v>11968.2</v>
      </c>
    </row>
    <row r="107" spans="1:18" s="27" customFormat="1" ht="28.5" customHeight="1">
      <c r="A107" s="67" t="s">
        <v>278</v>
      </c>
      <c r="B107" s="70" t="s">
        <v>279</v>
      </c>
      <c r="C107" s="71" t="s">
        <v>280</v>
      </c>
      <c r="D107" s="70" t="s">
        <v>281</v>
      </c>
      <c r="E107" s="70" t="s">
        <v>239</v>
      </c>
      <c r="F107" s="61" t="s">
        <v>282</v>
      </c>
      <c r="G107" s="107">
        <f>'[1]2.1'!E99</f>
        <v>0</v>
      </c>
      <c r="H107" s="107"/>
      <c r="I107" s="107">
        <f>'[1]2.1'!F99</f>
        <v>0</v>
      </c>
      <c r="J107" s="115">
        <f>'[1]2.1'!G99</f>
        <v>0</v>
      </c>
      <c r="K107" s="115"/>
      <c r="L107" s="115">
        <v>6168.2</v>
      </c>
      <c r="M107" s="115"/>
      <c r="N107" s="115"/>
      <c r="O107" s="115"/>
      <c r="P107" s="115">
        <v>6168.2</v>
      </c>
      <c r="Q107" s="115">
        <v>6168.2</v>
      </c>
      <c r="R107" s="62">
        <f t="shared" si="20"/>
        <v>6168.2</v>
      </c>
    </row>
    <row r="108" spans="1:18" s="27" customFormat="1" ht="39">
      <c r="A108" s="67" t="s">
        <v>283</v>
      </c>
      <c r="B108" s="70" t="s">
        <v>284</v>
      </c>
      <c r="C108" s="71"/>
      <c r="D108" s="70" t="s">
        <v>285</v>
      </c>
      <c r="E108" s="70" t="s">
        <v>60</v>
      </c>
      <c r="F108" s="61" t="s">
        <v>286</v>
      </c>
      <c r="G108" s="107">
        <f>'[1]2.1'!E100</f>
        <v>0</v>
      </c>
      <c r="H108" s="107"/>
      <c r="I108" s="107">
        <f>'[1]2.1'!F100</f>
        <v>0</v>
      </c>
      <c r="J108" s="115">
        <f>'[1]2.1'!G100</f>
        <v>0</v>
      </c>
      <c r="K108" s="115"/>
      <c r="L108" s="115"/>
      <c r="M108" s="115"/>
      <c r="N108" s="115"/>
      <c r="O108" s="115"/>
      <c r="P108" s="115"/>
      <c r="Q108" s="115"/>
      <c r="R108" s="62">
        <f t="shared" si="20"/>
        <v>0</v>
      </c>
    </row>
    <row r="109" spans="1:18" s="27" customFormat="1" ht="34.5" customHeight="1">
      <c r="A109" s="67"/>
      <c r="B109" s="70"/>
      <c r="C109" s="71" t="s">
        <v>287</v>
      </c>
      <c r="D109" s="70" t="s">
        <v>288</v>
      </c>
      <c r="E109" s="70" t="s">
        <v>239</v>
      </c>
      <c r="F109" s="61" t="s">
        <v>289</v>
      </c>
      <c r="G109" s="88"/>
      <c r="H109" s="88"/>
      <c r="I109" s="88"/>
      <c r="J109" s="90"/>
      <c r="K109" s="90"/>
      <c r="L109" s="90">
        <v>5800</v>
      </c>
      <c r="M109" s="90"/>
      <c r="N109" s="90"/>
      <c r="O109" s="90"/>
      <c r="P109" s="90">
        <v>5800</v>
      </c>
      <c r="Q109" s="90">
        <v>5800</v>
      </c>
      <c r="R109" s="111">
        <f t="shared" si="20"/>
        <v>5800</v>
      </c>
    </row>
    <row r="110" spans="1:18" s="120" customFormat="1" ht="43.5" customHeight="1">
      <c r="A110" s="40"/>
      <c r="B110" s="116"/>
      <c r="C110" s="116"/>
      <c r="D110" s="116"/>
      <c r="E110" s="116"/>
      <c r="F110" s="117" t="s">
        <v>290</v>
      </c>
      <c r="G110" s="118">
        <f aca="true" t="shared" si="24" ref="G110:Q110">G11+G17+G36+G42+G56+G65+G70+G72+G93+G101+G103</f>
        <v>967810.4300000004</v>
      </c>
      <c r="H110" s="118">
        <f t="shared" si="24"/>
        <v>934940.5300000005</v>
      </c>
      <c r="I110" s="118">
        <f t="shared" si="24"/>
        <v>594849.9</v>
      </c>
      <c r="J110" s="118">
        <f t="shared" si="24"/>
        <v>98479.49999999997</v>
      </c>
      <c r="K110" s="118">
        <f t="shared" si="24"/>
        <v>32869.9</v>
      </c>
      <c r="L110" s="118">
        <f t="shared" si="24"/>
        <v>182497.41</v>
      </c>
      <c r="M110" s="118">
        <f t="shared" si="24"/>
        <v>31655.6</v>
      </c>
      <c r="N110" s="118">
        <f t="shared" si="24"/>
        <v>6508.2</v>
      </c>
      <c r="O110" s="118">
        <f t="shared" si="24"/>
        <v>737.8000000000001</v>
      </c>
      <c r="P110" s="118">
        <f t="shared" si="24"/>
        <v>150841.81</v>
      </c>
      <c r="Q110" s="118">
        <f t="shared" si="24"/>
        <v>146707.91</v>
      </c>
      <c r="R110" s="119">
        <f t="shared" si="20"/>
        <v>1150307.8400000003</v>
      </c>
    </row>
  </sheetData>
  <sheetProtection/>
  <mergeCells count="26">
    <mergeCell ref="Q8:Q9"/>
    <mergeCell ref="P7:P9"/>
    <mergeCell ref="F8:F9"/>
    <mergeCell ref="I8:I9"/>
    <mergeCell ref="J8:J9"/>
    <mergeCell ref="N8:N9"/>
    <mergeCell ref="O8:O9"/>
    <mergeCell ref="G6:K6"/>
    <mergeCell ref="L6:Q6"/>
    <mergeCell ref="R6:R9"/>
    <mergeCell ref="G7:G9"/>
    <mergeCell ref="H7:H9"/>
    <mergeCell ref="I7:J7"/>
    <mergeCell ref="K7:K9"/>
    <mergeCell ref="L7:L9"/>
    <mergeCell ref="M7:M9"/>
    <mergeCell ref="N7:O7"/>
    <mergeCell ref="B2:R2"/>
    <mergeCell ref="B3:R3"/>
    <mergeCell ref="B4:R4"/>
    <mergeCell ref="A6:A9"/>
    <mergeCell ref="B6:B9"/>
    <mergeCell ref="C6:C9"/>
    <mergeCell ref="D6:D9"/>
    <mergeCell ref="E6:E9"/>
    <mergeCell ref="F6:F7"/>
  </mergeCells>
  <printOptions/>
  <pageMargins left="0.7480314960629921" right="0.31496062992125984" top="0.3937007874015748" bottom="0.3937007874015748" header="0.4724409448818898" footer="0.35433070866141736"/>
  <pageSetup fitToHeight="9" horizontalDpi="600" verticalDpi="600" orientation="landscape" paperSize="9" scale="55" r:id="rId1"/>
  <rowBreaks count="1" manualBreakCount="1">
    <brk id="8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2018-02-23T07:59:35Z</dcterms:created>
  <dcterms:modified xsi:type="dcterms:W3CDTF">2018-02-23T08:14:14Z</dcterms:modified>
  <cp:category/>
  <cp:version/>
  <cp:contentType/>
  <cp:contentStatus/>
</cp:coreProperties>
</file>